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3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CMS\P&amp;P\CMS P&amp;P\Mortgage Lending Division\Forms\Income Calculation Worksheet\"/>
    </mc:Choice>
  </mc:AlternateContent>
  <xr:revisionPtr revIDLastSave="0" documentId="8_{35E7A970-DE33-4D60-8AC2-18A7F2F94118}" xr6:coauthVersionLast="47" xr6:coauthVersionMax="47" xr10:uidLastSave="{00000000-0000-0000-0000-000000000000}"/>
  <workbookProtection workbookAlgorithmName="SHA-512" workbookHashValue="I2VSKsNgmmxYTKJ1WASBPJVP/oWnGFSjCpGajMiSU3hvHPZVmk61DwrQpavbKmZKbYp0xQE44cgFarbUz7ap0g==" workbookSaltValue="iYHgBMZ51v3/Zt1cgBtIug==" workbookSpinCount="100000" lockStructure="1"/>
  <bookViews>
    <workbookView xWindow="25335" yWindow="1770" windowWidth="18000" windowHeight="9360" xr2:uid="{00000000-000D-0000-FFFF-FFFF00000000}"/>
  </bookViews>
  <sheets>
    <sheet name="Primary Employment" sheetId="10" r:id="rId1"/>
    <sheet name="Additional Employment" sheetId="21" r:id="rId2"/>
    <sheet name="Non-taxable Income" sheetId="23" r:id="rId3"/>
    <sheet name="Support" sheetId="19" state="hidden" r:id="rId4"/>
  </sheets>
  <definedNames>
    <definedName name="ErrMsg_CheckAorY">Support!$F$2</definedName>
    <definedName name="ErrMsg_ChooseOnlyOne">Support!$F$13</definedName>
    <definedName name="ErrMsg_CompleteAmountAndPct">Support!$F$10</definedName>
    <definedName name="ErrMsg_CompleteAmounts">Support!$F$11</definedName>
    <definedName name="ErrMsg_CompleteDate">Support!$F$5</definedName>
    <definedName name="ErrMsg_CompleteDateAndEarnings">Support!$F$4</definedName>
    <definedName name="ErrMsg_CompleteEarnings">Support!$F$6</definedName>
    <definedName name="ErrMsg_CompletePct">Support!$F$12</definedName>
    <definedName name="ErrMsg_UnCheckAandY">Support!$F$3</definedName>
    <definedName name="ErrMsg_UncheckAllOther">Support!$F$8</definedName>
    <definedName name="ErrMsg_UncheckTheOther">Support!$F$9</definedName>
    <definedName name="ErrMsg_UncheckThreeBelow">Support!$F$7</definedName>
    <definedName name="LookupPayFrequency" localSheetId="2">tblLkpPayFreq[LKP_PAY_FREQ]</definedName>
    <definedName name="LookupPayFrequency">tblLkpPayFreq[LKP_PAY_FREQ]</definedName>
    <definedName name="_xlnm.Print_Area" localSheetId="1">'Additional Employment'!$A$1:$P$212</definedName>
    <definedName name="_xlnm.Print_Area" localSheetId="2">'Non-taxable Income'!$A$1:$P$54</definedName>
    <definedName name="_xlnm.Print_Area" localSheetId="0">'Primary Employment'!$A$1:$P$70</definedName>
    <definedName name="_xlnm.Print_Titles" localSheetId="1">'Additional Employment'!$1:$1</definedName>
    <definedName name="VLKP_PAY_FREQ" localSheetId="2">tblLkpPayFreq[]</definedName>
    <definedName name="VLKP_PAY_FREQ">tblLkpPayFreq[]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3" l="1"/>
  <c r="D43" i="23"/>
  <c r="Q31" i="23"/>
  <c r="Q28" i="23"/>
  <c r="Q26" i="23"/>
  <c r="Q23" i="23"/>
  <c r="C31" i="23"/>
  <c r="C28" i="23"/>
  <c r="C26" i="23"/>
  <c r="C15" i="23"/>
  <c r="C10" i="23"/>
  <c r="Q15" i="23"/>
  <c r="Q12" i="23"/>
  <c r="Q10" i="23"/>
  <c r="Q7" i="23"/>
  <c r="D33" i="23"/>
  <c r="H25" i="23"/>
  <c r="J25" i="23" s="1"/>
  <c r="L25" i="23" s="1"/>
  <c r="L26" i="23" s="1"/>
  <c r="K24" i="23"/>
  <c r="I24" i="23" s="1"/>
  <c r="J24" i="23"/>
  <c r="L24" i="23" s="1"/>
  <c r="J23" i="23"/>
  <c r="L23" i="23" s="1"/>
  <c r="C23" i="23"/>
  <c r="K33" i="23" s="1"/>
  <c r="D17" i="23"/>
  <c r="C12" i="23"/>
  <c r="H9" i="23"/>
  <c r="J9" i="23" s="1"/>
  <c r="L9" i="23" s="1"/>
  <c r="K8" i="23"/>
  <c r="I8" i="23" s="1"/>
  <c r="J8" i="23"/>
  <c r="L8" i="23" s="1"/>
  <c r="J7" i="23"/>
  <c r="L7" i="23" s="1"/>
  <c r="C7" i="23"/>
  <c r="Q207" i="21"/>
  <c r="Q206" i="21"/>
  <c r="Q205" i="21"/>
  <c r="Q196" i="21"/>
  <c r="Q195" i="21"/>
  <c r="Q194" i="21"/>
  <c r="Q187" i="21"/>
  <c r="Q186" i="21"/>
  <c r="Q185" i="21"/>
  <c r="Q178" i="21"/>
  <c r="Q177" i="21"/>
  <c r="Q176" i="21"/>
  <c r="Q169" i="21"/>
  <c r="Q168" i="21"/>
  <c r="Q167" i="21"/>
  <c r="Q165" i="21"/>
  <c r="Q154" i="21"/>
  <c r="Q153" i="21"/>
  <c r="Q152" i="21"/>
  <c r="Q143" i="21"/>
  <c r="Q142" i="21"/>
  <c r="Q141" i="21"/>
  <c r="Q134" i="21"/>
  <c r="Q133" i="21"/>
  <c r="Q132" i="21"/>
  <c r="Q125" i="21"/>
  <c r="Q124" i="21"/>
  <c r="Q123" i="21"/>
  <c r="Q116" i="21"/>
  <c r="Q115" i="21"/>
  <c r="Q114" i="21"/>
  <c r="Q112" i="21"/>
  <c r="Q101" i="21"/>
  <c r="Q100" i="21"/>
  <c r="Q99" i="21"/>
  <c r="Q90" i="21"/>
  <c r="Q89" i="21"/>
  <c r="Q88" i="21"/>
  <c r="Q81" i="21"/>
  <c r="Q80" i="21"/>
  <c r="Q79" i="21"/>
  <c r="Q72" i="21"/>
  <c r="Q71" i="21"/>
  <c r="Q70" i="21"/>
  <c r="Q63" i="21"/>
  <c r="Q62" i="21"/>
  <c r="Q61" i="21"/>
  <c r="Q59" i="21"/>
  <c r="Q48" i="21"/>
  <c r="Q47" i="21"/>
  <c r="Q46" i="21"/>
  <c r="Q37" i="21"/>
  <c r="Q36" i="21"/>
  <c r="Q35" i="21"/>
  <c r="Q28" i="21"/>
  <c r="Q27" i="21"/>
  <c r="Q26" i="21"/>
  <c r="Q19" i="21"/>
  <c r="Q18" i="21"/>
  <c r="Q17" i="21"/>
  <c r="Q10" i="21"/>
  <c r="Q9" i="21"/>
  <c r="Q8" i="21"/>
  <c r="Q6" i="21"/>
  <c r="L10" i="23" l="1"/>
  <c r="K17" i="23" s="1"/>
  <c r="L33" i="23"/>
  <c r="K25" i="23"/>
  <c r="I25" i="23" s="1"/>
  <c r="K29" i="23"/>
  <c r="L29" i="23" s="1"/>
  <c r="K9" i="23"/>
  <c r="I9" i="23" s="1"/>
  <c r="K13" i="23"/>
  <c r="L13" i="23" s="1"/>
  <c r="Q52" i="10"/>
  <c r="Q41" i="10"/>
  <c r="Q32" i="10"/>
  <c r="Q23" i="10"/>
  <c r="Q54" i="10"/>
  <c r="Q53" i="10"/>
  <c r="Q43" i="10"/>
  <c r="Q42" i="10"/>
  <c r="Q34" i="10"/>
  <c r="Q33" i="10"/>
  <c r="Q25" i="10"/>
  <c r="Q24" i="10"/>
  <c r="Q16" i="10"/>
  <c r="Q15" i="10"/>
  <c r="Q14" i="10"/>
  <c r="Q51" i="23"/>
  <c r="C51" i="23"/>
  <c r="H50" i="23"/>
  <c r="K51" i="23" s="1"/>
  <c r="C50" i="23"/>
  <c r="K53" i="23" s="1"/>
  <c r="Q49" i="23"/>
  <c r="J49" i="23"/>
  <c r="L49" i="23" s="1"/>
  <c r="C49" i="23"/>
  <c r="Q41" i="23"/>
  <c r="Q39" i="23"/>
  <c r="H40" i="23"/>
  <c r="K40" i="23" s="1"/>
  <c r="C41" i="23"/>
  <c r="C40" i="23"/>
  <c r="J39" i="23"/>
  <c r="L39" i="23" s="1"/>
  <c r="C39" i="23"/>
  <c r="K30" i="23" l="1"/>
  <c r="L30" i="23" s="1"/>
  <c r="L31" i="23" s="1"/>
  <c r="K14" i="23"/>
  <c r="L14" i="23" s="1"/>
  <c r="L15" i="23" s="1"/>
  <c r="L17" i="23"/>
  <c r="K50" i="23"/>
  <c r="L53" i="23"/>
  <c r="J50" i="23"/>
  <c r="L50" i="23" s="1"/>
  <c r="H51" i="23"/>
  <c r="J51" i="23" s="1"/>
  <c r="L51" i="23" s="1"/>
  <c r="J40" i="23"/>
  <c r="L40" i="23" s="1"/>
  <c r="H41" i="23"/>
  <c r="J41" i="23" s="1"/>
  <c r="L41" i="23" s="1"/>
  <c r="K43" i="23" s="1"/>
  <c r="L43" i="23" s="1"/>
  <c r="K41" i="23"/>
  <c r="B212" i="21"/>
  <c r="N207" i="21"/>
  <c r="K207" i="21"/>
  <c r="J207" i="21" s="1"/>
  <c r="I207" i="21" s="1"/>
  <c r="L207" i="21" s="1"/>
  <c r="C207" i="21"/>
  <c r="K206" i="21"/>
  <c r="J206" i="21" s="1"/>
  <c r="I206" i="21" s="1"/>
  <c r="L206" i="21" s="1"/>
  <c r="C206" i="21"/>
  <c r="K205" i="21"/>
  <c r="J205" i="21" s="1"/>
  <c r="I205" i="21" s="1"/>
  <c r="L205" i="21" s="1"/>
  <c r="C205" i="21"/>
  <c r="K209" i="21" s="1"/>
  <c r="N196" i="21"/>
  <c r="K196" i="21"/>
  <c r="J196" i="21" s="1"/>
  <c r="I196" i="21" s="1"/>
  <c r="L196" i="21" s="1"/>
  <c r="C196" i="21"/>
  <c r="K195" i="21"/>
  <c r="J195" i="21" s="1"/>
  <c r="I195" i="21" s="1"/>
  <c r="L195" i="21" s="1"/>
  <c r="C195" i="21"/>
  <c r="K194" i="21"/>
  <c r="J194" i="21" s="1"/>
  <c r="I194" i="21" s="1"/>
  <c r="L194" i="21" s="1"/>
  <c r="C194" i="21"/>
  <c r="N187" i="21"/>
  <c r="K187" i="21"/>
  <c r="J187" i="21" s="1"/>
  <c r="I187" i="21" s="1"/>
  <c r="L187" i="21" s="1"/>
  <c r="C187" i="21"/>
  <c r="K186" i="21"/>
  <c r="J186" i="21" s="1"/>
  <c r="I186" i="21" s="1"/>
  <c r="L186" i="21" s="1"/>
  <c r="C186" i="21"/>
  <c r="K185" i="21"/>
  <c r="J185" i="21" s="1"/>
  <c r="I185" i="21" s="1"/>
  <c r="L185" i="21" s="1"/>
  <c r="C185" i="21"/>
  <c r="N178" i="21"/>
  <c r="K178" i="21"/>
  <c r="J178" i="21" s="1"/>
  <c r="I178" i="21" s="1"/>
  <c r="L178" i="21" s="1"/>
  <c r="C178" i="21"/>
  <c r="K177" i="21"/>
  <c r="J177" i="21" s="1"/>
  <c r="I177" i="21" s="1"/>
  <c r="L177" i="21" s="1"/>
  <c r="C177" i="21"/>
  <c r="K176" i="21"/>
  <c r="J176" i="21" s="1"/>
  <c r="I176" i="21" s="1"/>
  <c r="L176" i="21" s="1"/>
  <c r="C176" i="21"/>
  <c r="N169" i="21"/>
  <c r="K169" i="21"/>
  <c r="J169" i="21" s="1"/>
  <c r="I169" i="21" s="1"/>
  <c r="L169" i="21" s="1"/>
  <c r="C169" i="21"/>
  <c r="K168" i="21"/>
  <c r="J168" i="21" s="1"/>
  <c r="I168" i="21" s="1"/>
  <c r="L168" i="21" s="1"/>
  <c r="C168" i="21"/>
  <c r="K167" i="21"/>
  <c r="J167" i="21" s="1"/>
  <c r="I167" i="21" s="1"/>
  <c r="L167" i="21" s="1"/>
  <c r="C167" i="21"/>
  <c r="J165" i="21"/>
  <c r="C165" i="21"/>
  <c r="B159" i="21"/>
  <c r="N154" i="21"/>
  <c r="K154" i="21"/>
  <c r="J154" i="21" s="1"/>
  <c r="I154" i="21" s="1"/>
  <c r="L154" i="21" s="1"/>
  <c r="C154" i="21"/>
  <c r="K153" i="21"/>
  <c r="J153" i="21" s="1"/>
  <c r="I153" i="21" s="1"/>
  <c r="L153" i="21" s="1"/>
  <c r="C153" i="21"/>
  <c r="K152" i="21"/>
  <c r="J152" i="21" s="1"/>
  <c r="I152" i="21" s="1"/>
  <c r="L152" i="21" s="1"/>
  <c r="C152" i="21"/>
  <c r="N143" i="21"/>
  <c r="K143" i="21"/>
  <c r="J143" i="21" s="1"/>
  <c r="I143" i="21" s="1"/>
  <c r="L143" i="21" s="1"/>
  <c r="C143" i="21"/>
  <c r="K142" i="21"/>
  <c r="J142" i="21" s="1"/>
  <c r="I142" i="21" s="1"/>
  <c r="L142" i="21" s="1"/>
  <c r="C142" i="21"/>
  <c r="K141" i="21"/>
  <c r="J141" i="21" s="1"/>
  <c r="I141" i="21" s="1"/>
  <c r="L141" i="21" s="1"/>
  <c r="C141" i="21"/>
  <c r="N134" i="21"/>
  <c r="K134" i="21"/>
  <c r="J134" i="21" s="1"/>
  <c r="I134" i="21" s="1"/>
  <c r="L134" i="21" s="1"/>
  <c r="C134" i="21"/>
  <c r="K133" i="21"/>
  <c r="J133" i="21" s="1"/>
  <c r="I133" i="21" s="1"/>
  <c r="L133" i="21" s="1"/>
  <c r="C133" i="21"/>
  <c r="K132" i="21"/>
  <c r="J132" i="21" s="1"/>
  <c r="I132" i="21" s="1"/>
  <c r="L132" i="21" s="1"/>
  <c r="C132" i="21"/>
  <c r="N125" i="21"/>
  <c r="K125" i="21"/>
  <c r="J125" i="21" s="1"/>
  <c r="I125" i="21" s="1"/>
  <c r="L125" i="21" s="1"/>
  <c r="C125" i="21"/>
  <c r="K124" i="21"/>
  <c r="J124" i="21" s="1"/>
  <c r="I124" i="21" s="1"/>
  <c r="L124" i="21" s="1"/>
  <c r="C124" i="21"/>
  <c r="K123" i="21"/>
  <c r="J123" i="21" s="1"/>
  <c r="I123" i="21" s="1"/>
  <c r="L123" i="21" s="1"/>
  <c r="C123" i="21"/>
  <c r="N116" i="21"/>
  <c r="K116" i="21"/>
  <c r="J116" i="21" s="1"/>
  <c r="I116" i="21" s="1"/>
  <c r="L116" i="21" s="1"/>
  <c r="C116" i="21"/>
  <c r="K115" i="21"/>
  <c r="J115" i="21" s="1"/>
  <c r="I115" i="21" s="1"/>
  <c r="L115" i="21" s="1"/>
  <c r="C115" i="21"/>
  <c r="K114" i="21"/>
  <c r="J114" i="21" s="1"/>
  <c r="I114" i="21" s="1"/>
  <c r="L114" i="21" s="1"/>
  <c r="C114" i="21"/>
  <c r="J112" i="21"/>
  <c r="K112" i="21" s="1"/>
  <c r="L112" i="21" s="1"/>
  <c r="C112" i="21"/>
  <c r="B106" i="21"/>
  <c r="N101" i="21"/>
  <c r="K101" i="21"/>
  <c r="J101" i="21" s="1"/>
  <c r="I101" i="21" s="1"/>
  <c r="L101" i="21" s="1"/>
  <c r="C101" i="21"/>
  <c r="K100" i="21"/>
  <c r="J100" i="21" s="1"/>
  <c r="I100" i="21" s="1"/>
  <c r="L100" i="21" s="1"/>
  <c r="C100" i="21"/>
  <c r="K99" i="21"/>
  <c r="J99" i="21" s="1"/>
  <c r="I99" i="21" s="1"/>
  <c r="L99" i="21" s="1"/>
  <c r="C99" i="21"/>
  <c r="N90" i="21"/>
  <c r="K90" i="21"/>
  <c r="J90" i="21" s="1"/>
  <c r="I90" i="21" s="1"/>
  <c r="L90" i="21" s="1"/>
  <c r="C90" i="21"/>
  <c r="K89" i="21"/>
  <c r="J89" i="21" s="1"/>
  <c r="I89" i="21" s="1"/>
  <c r="L89" i="21" s="1"/>
  <c r="C89" i="21"/>
  <c r="K88" i="21"/>
  <c r="J88" i="21" s="1"/>
  <c r="I88" i="21" s="1"/>
  <c r="L88" i="21" s="1"/>
  <c r="C88" i="21"/>
  <c r="N81" i="21"/>
  <c r="K81" i="21"/>
  <c r="J81" i="21" s="1"/>
  <c r="I81" i="21" s="1"/>
  <c r="L81" i="21" s="1"/>
  <c r="C81" i="21"/>
  <c r="K80" i="21"/>
  <c r="J80" i="21" s="1"/>
  <c r="I80" i="21" s="1"/>
  <c r="L80" i="21" s="1"/>
  <c r="C80" i="21"/>
  <c r="K79" i="21"/>
  <c r="J79" i="21" s="1"/>
  <c r="I79" i="21" s="1"/>
  <c r="L79" i="21" s="1"/>
  <c r="C79" i="21"/>
  <c r="N72" i="21"/>
  <c r="K72" i="21"/>
  <c r="J72" i="21" s="1"/>
  <c r="I72" i="21" s="1"/>
  <c r="L72" i="21" s="1"/>
  <c r="C72" i="21"/>
  <c r="K71" i="21"/>
  <c r="J71" i="21" s="1"/>
  <c r="I71" i="21" s="1"/>
  <c r="L71" i="21" s="1"/>
  <c r="C71" i="21"/>
  <c r="K70" i="21"/>
  <c r="J70" i="21" s="1"/>
  <c r="I70" i="21" s="1"/>
  <c r="L70" i="21" s="1"/>
  <c r="C70" i="21"/>
  <c r="N63" i="21"/>
  <c r="K63" i="21"/>
  <c r="J63" i="21" s="1"/>
  <c r="I63" i="21" s="1"/>
  <c r="L63" i="21" s="1"/>
  <c r="C63" i="21"/>
  <c r="K62" i="21"/>
  <c r="J62" i="21" s="1"/>
  <c r="I62" i="21" s="1"/>
  <c r="L62" i="21" s="1"/>
  <c r="C62" i="21"/>
  <c r="K61" i="21"/>
  <c r="J61" i="21" s="1"/>
  <c r="I61" i="21" s="1"/>
  <c r="L61" i="21" s="1"/>
  <c r="C61" i="21"/>
  <c r="J59" i="21"/>
  <c r="C59" i="21"/>
  <c r="B53" i="21"/>
  <c r="N48" i="21"/>
  <c r="K48" i="21"/>
  <c r="J48" i="21" s="1"/>
  <c r="I48" i="21" s="1"/>
  <c r="L48" i="21" s="1"/>
  <c r="C48" i="21"/>
  <c r="K47" i="21"/>
  <c r="J47" i="21" s="1"/>
  <c r="I47" i="21" s="1"/>
  <c r="L47" i="21" s="1"/>
  <c r="C47" i="21"/>
  <c r="K46" i="21"/>
  <c r="J46" i="21" s="1"/>
  <c r="I46" i="21" s="1"/>
  <c r="L46" i="21" s="1"/>
  <c r="C46" i="21"/>
  <c r="N37" i="21"/>
  <c r="K37" i="21"/>
  <c r="J37" i="21" s="1"/>
  <c r="C37" i="21"/>
  <c r="K36" i="21"/>
  <c r="J36" i="21" s="1"/>
  <c r="C36" i="21"/>
  <c r="K35" i="21"/>
  <c r="J35" i="21" s="1"/>
  <c r="I35" i="21" s="1"/>
  <c r="L35" i="21" s="1"/>
  <c r="C35" i="21"/>
  <c r="N28" i="21"/>
  <c r="K28" i="21"/>
  <c r="J28" i="21" s="1"/>
  <c r="C28" i="21"/>
  <c r="K27" i="21"/>
  <c r="J27" i="21" s="1"/>
  <c r="C27" i="21"/>
  <c r="K26" i="21"/>
  <c r="J26" i="21" s="1"/>
  <c r="I26" i="21" s="1"/>
  <c r="L26" i="21" s="1"/>
  <c r="C26" i="21"/>
  <c r="N19" i="21"/>
  <c r="K19" i="21"/>
  <c r="J19" i="21" s="1"/>
  <c r="C19" i="21"/>
  <c r="K18" i="21"/>
  <c r="J18" i="21" s="1"/>
  <c r="C18" i="21"/>
  <c r="K17" i="21"/>
  <c r="J17" i="21" s="1"/>
  <c r="I17" i="21" s="1"/>
  <c r="L17" i="21" s="1"/>
  <c r="C17" i="21"/>
  <c r="N10" i="21"/>
  <c r="K10" i="21"/>
  <c r="J10" i="21" s="1"/>
  <c r="I10" i="21" s="1"/>
  <c r="L10" i="21" s="1"/>
  <c r="C10" i="21"/>
  <c r="K9" i="21"/>
  <c r="J9" i="21" s="1"/>
  <c r="I9" i="21" s="1"/>
  <c r="L9" i="21" s="1"/>
  <c r="C9" i="21"/>
  <c r="K8" i="21"/>
  <c r="J8" i="21" s="1"/>
  <c r="I8" i="21" s="1"/>
  <c r="C8" i="21"/>
  <c r="J6" i="21"/>
  <c r="C6" i="21"/>
  <c r="M168" i="21" l="1"/>
  <c r="N168" i="21" s="1"/>
  <c r="M80" i="21"/>
  <c r="N80" i="21" s="1"/>
  <c r="I18" i="21"/>
  <c r="L18" i="21" s="1"/>
  <c r="I19" i="21"/>
  <c r="L19" i="21" s="1"/>
  <c r="I27" i="21"/>
  <c r="L27" i="21" s="1"/>
  <c r="I28" i="21"/>
  <c r="L28" i="21" s="1"/>
  <c r="I36" i="21"/>
  <c r="L36" i="21" s="1"/>
  <c r="I37" i="21"/>
  <c r="L37" i="21" s="1"/>
  <c r="M89" i="21"/>
  <c r="N89" i="21" s="1"/>
  <c r="K145" i="21"/>
  <c r="L145" i="21" s="1"/>
  <c r="K83" i="21"/>
  <c r="L83" i="21" s="1"/>
  <c r="K180" i="21"/>
  <c r="L180" i="21" s="1"/>
  <c r="M70" i="21"/>
  <c r="N70" i="21" s="1"/>
  <c r="M142" i="21"/>
  <c r="N142" i="21" s="1"/>
  <c r="K136" i="21"/>
  <c r="L136" i="21" s="1"/>
  <c r="K156" i="21"/>
  <c r="L156" i="21" s="1"/>
  <c r="K118" i="21"/>
  <c r="K103" i="21"/>
  <c r="L103" i="21" s="1"/>
  <c r="K74" i="21"/>
  <c r="L74" i="21" s="1"/>
  <c r="M133" i="21"/>
  <c r="N133" i="21" s="1"/>
  <c r="K92" i="21"/>
  <c r="L92" i="21" s="1"/>
  <c r="K127" i="21"/>
  <c r="L127" i="21" s="1"/>
  <c r="M71" i="21"/>
  <c r="N71" i="21" s="1"/>
  <c r="K189" i="21"/>
  <c r="L189" i="21" s="1"/>
  <c r="M206" i="21"/>
  <c r="N206" i="21" s="1"/>
  <c r="K59" i="21"/>
  <c r="L59" i="21" s="1"/>
  <c r="K65" i="21"/>
  <c r="L65" i="21" s="1"/>
  <c r="K198" i="21"/>
  <c r="L198" i="21" s="1"/>
  <c r="M195" i="21"/>
  <c r="N195" i="21" s="1"/>
  <c r="M194" i="21"/>
  <c r="N194" i="21" s="1"/>
  <c r="M205" i="21"/>
  <c r="N205" i="21" s="1"/>
  <c r="M152" i="21"/>
  <c r="N152" i="21" s="1"/>
  <c r="M153" i="21"/>
  <c r="N153" i="21" s="1"/>
  <c r="L209" i="21"/>
  <c r="M123" i="21"/>
  <c r="N123" i="21" s="1"/>
  <c r="M167" i="21"/>
  <c r="N167" i="21" s="1"/>
  <c r="M124" i="21"/>
  <c r="N124" i="21" s="1"/>
  <c r="M132" i="21"/>
  <c r="N132" i="21" s="1"/>
  <c r="M176" i="21"/>
  <c r="N176" i="21" s="1"/>
  <c r="M177" i="21"/>
  <c r="N177" i="21" s="1"/>
  <c r="M141" i="21"/>
  <c r="N141" i="21" s="1"/>
  <c r="M114" i="21"/>
  <c r="N114" i="21" s="1"/>
  <c r="M115" i="21"/>
  <c r="N115" i="21" s="1"/>
  <c r="M185" i="21"/>
  <c r="N185" i="21" s="1"/>
  <c r="M186" i="21"/>
  <c r="N186" i="21" s="1"/>
  <c r="K165" i="21"/>
  <c r="L165" i="21" s="1"/>
  <c r="K171" i="21" s="1"/>
  <c r="L171" i="21" s="1"/>
  <c r="I164" i="21"/>
  <c r="I111" i="21"/>
  <c r="M99" i="21"/>
  <c r="N99" i="21" s="1"/>
  <c r="M100" i="21"/>
  <c r="N100" i="21" s="1"/>
  <c r="M79" i="21"/>
  <c r="N79" i="21" s="1"/>
  <c r="M88" i="21"/>
  <c r="N88" i="21" s="1"/>
  <c r="M61" i="21"/>
  <c r="N61" i="21" s="1"/>
  <c r="M62" i="21"/>
  <c r="N62" i="21" s="1"/>
  <c r="I58" i="21"/>
  <c r="L8" i="21"/>
  <c r="M8" i="21" s="1"/>
  <c r="N8" i="21" s="1"/>
  <c r="K30" i="21"/>
  <c r="L30" i="21" s="1"/>
  <c r="M46" i="21"/>
  <c r="N46" i="21" s="1"/>
  <c r="K21" i="21"/>
  <c r="L21" i="21" s="1"/>
  <c r="M47" i="21"/>
  <c r="N47" i="21" s="1"/>
  <c r="K39" i="21"/>
  <c r="L39" i="21" s="1"/>
  <c r="K50" i="21"/>
  <c r="L50" i="21" s="1"/>
  <c r="M9" i="21"/>
  <c r="N9" i="21" s="1"/>
  <c r="I5" i="21"/>
  <c r="K6" i="21"/>
  <c r="L6" i="21" s="1"/>
  <c r="K12" i="21" s="1"/>
  <c r="M18" i="21" l="1"/>
  <c r="N18" i="21" s="1"/>
  <c r="M17" i="21"/>
  <c r="N17" i="21" s="1"/>
  <c r="M27" i="21"/>
  <c r="N27" i="21" s="1"/>
  <c r="M26" i="21"/>
  <c r="N26" i="21" s="1"/>
  <c r="M35" i="21"/>
  <c r="N35" i="21" s="1"/>
  <c r="M36" i="21"/>
  <c r="N36" i="21" s="1"/>
  <c r="L118" i="21"/>
  <c r="K159" i="21" s="1"/>
  <c r="L159" i="21" s="1"/>
  <c r="K106" i="21"/>
  <c r="L106" i="21" s="1"/>
  <c r="K212" i="21"/>
  <c r="L212" i="21" s="1"/>
  <c r="L12" i="21"/>
  <c r="K53" i="21" s="1"/>
  <c r="L53" i="21" s="1"/>
  <c r="Q12" i="10" l="1"/>
  <c r="C54" i="10"/>
  <c r="C53" i="10"/>
  <c r="C52" i="10"/>
  <c r="C43" i="10"/>
  <c r="C42" i="10"/>
  <c r="C41" i="10"/>
  <c r="C34" i="10"/>
  <c r="C33" i="10"/>
  <c r="C32" i="10"/>
  <c r="C25" i="10"/>
  <c r="C24" i="10"/>
  <c r="C23" i="10"/>
  <c r="C16" i="10"/>
  <c r="C15" i="10"/>
  <c r="C14" i="10"/>
  <c r="C12" i="10"/>
  <c r="J12" i="10"/>
  <c r="I11" i="10" l="1"/>
  <c r="K54" i="10"/>
  <c r="J54" i="10" s="1"/>
  <c r="K53" i="10"/>
  <c r="J53" i="10" s="1"/>
  <c r="K52" i="10"/>
  <c r="J52" i="10" s="1"/>
  <c r="K43" i="10"/>
  <c r="J43" i="10" s="1"/>
  <c r="K42" i="10"/>
  <c r="J42" i="10" s="1"/>
  <c r="K41" i="10"/>
  <c r="J41" i="10" s="1"/>
  <c r="I41" i="10" s="1"/>
  <c r="K34" i="10"/>
  <c r="J34" i="10" s="1"/>
  <c r="K33" i="10"/>
  <c r="J33" i="10" s="1"/>
  <c r="K32" i="10"/>
  <c r="J32" i="10" s="1"/>
  <c r="I32" i="10" s="1"/>
  <c r="K25" i="10"/>
  <c r="J25" i="10" s="1"/>
  <c r="K24" i="10"/>
  <c r="J24" i="10" s="1"/>
  <c r="K23" i="10"/>
  <c r="J23" i="10" s="1"/>
  <c r="I23" i="10" s="1"/>
  <c r="K15" i="10"/>
  <c r="J15" i="10" s="1"/>
  <c r="K16" i="10"/>
  <c r="J16" i="10" s="1"/>
  <c r="K14" i="10"/>
  <c r="J14" i="10" s="1"/>
  <c r="I14" i="10" s="1"/>
  <c r="I52" i="10" l="1"/>
  <c r="L52" i="10" s="1"/>
  <c r="L41" i="10"/>
  <c r="L23" i="10"/>
  <c r="L32" i="10"/>
  <c r="L14" i="10"/>
  <c r="B59" i="10" l="1"/>
  <c r="N16" i="10" l="1"/>
  <c r="N54" i="10"/>
  <c r="N43" i="10"/>
  <c r="N34" i="10" l="1"/>
  <c r="N25" i="10" l="1"/>
  <c r="I54" i="10" l="1"/>
  <c r="L54" i="10" s="1"/>
  <c r="I53" i="10"/>
  <c r="L53" i="10" s="1"/>
  <c r="I43" i="10"/>
  <c r="L43" i="10" s="1"/>
  <c r="I42" i="10"/>
  <c r="L42" i="10" s="1"/>
  <c r="I34" i="10"/>
  <c r="L34" i="10" s="1"/>
  <c r="I33" i="10"/>
  <c r="L33" i="10" s="1"/>
  <c r="M53" i="10" l="1"/>
  <c r="N53" i="10" s="1"/>
  <c r="K56" i="10"/>
  <c r="L56" i="10" s="1"/>
  <c r="M42" i="10"/>
  <c r="N42" i="10" s="1"/>
  <c r="K45" i="10"/>
  <c r="L45" i="10" s="1"/>
  <c r="M33" i="10"/>
  <c r="N33" i="10" s="1"/>
  <c r="K36" i="10"/>
  <c r="L36" i="10" s="1"/>
  <c r="I25" i="10"/>
  <c r="L25" i="10" s="1"/>
  <c r="M32" i="10" l="1"/>
  <c r="N32" i="10" s="1"/>
  <c r="M41" i="10"/>
  <c r="N41" i="10" s="1"/>
  <c r="M52" i="10"/>
  <c r="N52" i="10" s="1"/>
  <c r="I24" i="10"/>
  <c r="L24" i="10" s="1"/>
  <c r="K12" i="10"/>
  <c r="L12" i="10" s="1"/>
  <c r="M24" i="10" l="1"/>
  <c r="N24" i="10" s="1"/>
  <c r="K27" i="10"/>
  <c r="L27" i="10" s="1"/>
  <c r="I15" i="10"/>
  <c r="L15" i="10" s="1"/>
  <c r="M23" i="10" l="1"/>
  <c r="N23" i="10" s="1"/>
  <c r="I16" i="10"/>
  <c r="L16" i="10" s="1"/>
  <c r="M15" i="10" l="1"/>
  <c r="N15" i="10" s="1"/>
  <c r="K18" i="10"/>
  <c r="L18" i="10" s="1"/>
  <c r="K59" i="10" s="1"/>
  <c r="M14" i="10" l="1"/>
  <c r="N14" i="10" s="1"/>
  <c r="L59" i="10"/>
</calcChain>
</file>

<file path=xl/sharedStrings.xml><?xml version="1.0" encoding="utf-8"?>
<sst xmlns="http://schemas.openxmlformats.org/spreadsheetml/2006/main" count="795" uniqueCount="81">
  <si>
    <t>Date From:</t>
  </si>
  <si>
    <t>Date Paid Through:</t>
  </si>
  <si>
    <t>Overtime</t>
  </si>
  <si>
    <t>Bonus</t>
  </si>
  <si>
    <t>Other Income</t>
  </si>
  <si>
    <t xml:space="preserve">Select to include as qualifying income: </t>
  </si>
  <si>
    <t>Rate of Pay</t>
  </si>
  <si>
    <t>Monthly Earnings</t>
  </si>
  <si>
    <t>Total Earnings:</t>
  </si>
  <si>
    <t># of Months:</t>
  </si>
  <si>
    <t xml:space="preserve">Monthly Earnings: </t>
  </si>
  <si>
    <t>Qualifying Overtime:</t>
  </si>
  <si>
    <t>Qualifying Bonus:</t>
  </si>
  <si>
    <t>Qualifying Commission:</t>
  </si>
  <si>
    <t>Qualifying Other Income:</t>
  </si>
  <si>
    <t xml:space="preserve">Base Pay </t>
  </si>
  <si>
    <t>Type:</t>
  </si>
  <si>
    <t>Hourly (H)</t>
  </si>
  <si>
    <t>Year</t>
  </si>
  <si>
    <t>HIDE</t>
  </si>
  <si>
    <t>Commission</t>
  </si>
  <si>
    <t>-</t>
  </si>
  <si>
    <t>Monthly Amount</t>
  </si>
  <si>
    <t>Annual Amount</t>
  </si>
  <si>
    <t>Gross amount reported on personal tax return or Form 1099</t>
  </si>
  <si>
    <t>Taxable amount reported on personal tax return</t>
  </si>
  <si>
    <t>Amount eligible for gross-up</t>
  </si>
  <si>
    <r>
      <t xml:space="preserve">Pay Frequency   </t>
    </r>
    <r>
      <rPr>
        <b/>
        <sz val="8"/>
        <color theme="1"/>
        <rFont val="Calibri"/>
        <family val="2"/>
      </rPr>
      <t xml:space="preserve">(select from drop down) </t>
    </r>
    <r>
      <rPr>
        <b/>
        <sz val="11"/>
        <color theme="1"/>
        <rFont val="Calibri"/>
        <family val="2"/>
      </rPr>
      <t xml:space="preserve">   </t>
    </r>
  </si>
  <si>
    <t xml:space="preserve">YTD </t>
  </si>
  <si>
    <t>Qualifying Base Pay:</t>
  </si>
  <si>
    <t>Gross amount = 100%</t>
  </si>
  <si>
    <r>
      <t xml:space="preserve">Comments / Notes </t>
    </r>
    <r>
      <rPr>
        <b/>
        <sz val="9"/>
        <color theme="1"/>
        <rFont val="Calibri"/>
        <family val="2"/>
        <scheme val="minor"/>
      </rPr>
      <t>(For a new line, hold Alt and press Enter)</t>
    </r>
  </si>
  <si>
    <t>Monthly Earnings:</t>
  </si>
  <si>
    <t>% Change:</t>
  </si>
  <si>
    <t xml:space="preserve">File Name:  </t>
  </si>
  <si>
    <t xml:space="preserve">Prepared by:  </t>
  </si>
  <si>
    <t xml:space="preserve">Date:  </t>
  </si>
  <si>
    <t>Borrower Name:</t>
  </si>
  <si>
    <t xml:space="preserve">Employer Name:  </t>
  </si>
  <si>
    <t xml:space="preserve">Other Income Src: </t>
  </si>
  <si>
    <t>LKP_PAY_FREQ</t>
  </si>
  <si>
    <t>LKP_PAY_FREQ_VAL</t>
  </si>
  <si>
    <t>H</t>
  </si>
  <si>
    <t>Weekly (52)</t>
  </si>
  <si>
    <t>Bi-Weekly (26)</t>
  </si>
  <si>
    <t>Semi-Monthly (24)</t>
  </si>
  <si>
    <t>Monthly (12)</t>
  </si>
  <si>
    <t>Quarterly (4)</t>
  </si>
  <si>
    <t>Semi-Annually (2)</t>
  </si>
  <si>
    <t>Annually (1)</t>
  </si>
  <si>
    <t>Varies</t>
  </si>
  <si>
    <t>QI Checkbox</t>
  </si>
  <si>
    <t>A &amp; Y Checkboxes</t>
  </si>
  <si>
    <t>Error Messages:</t>
  </si>
  <si>
    <t>Either the "A" or "Y" checkbox must be checked (but not both).</t>
  </si>
  <si>
    <t>Both the "A" and "Y" checkboxes must be unchecked.</t>
  </si>
  <si>
    <t>Please complete the Date and Earnings fields.</t>
  </si>
  <si>
    <t>If this line is checked, the three below cannot be.</t>
  </si>
  <si>
    <t>If this line is checked, all others cannot be.</t>
  </si>
  <si>
    <t>Additional Employment</t>
  </si>
  <si>
    <t>Go To Additional Employment Worksheets</t>
  </si>
  <si>
    <t xml:space="preserve">Select to include: </t>
  </si>
  <si>
    <t>Non-taxable Income</t>
  </si>
  <si>
    <t>Non-taxable Income with Documentation</t>
  </si>
  <si>
    <t>Total Adjusted Income</t>
  </si>
  <si>
    <t>If this line is checked, the other cannot be.</t>
  </si>
  <si>
    <t>Please complete the Amount and Percentage fields.</t>
  </si>
  <si>
    <t>Go Back to Primary Employment</t>
  </si>
  <si>
    <t>15% of gross Social Security</t>
  </si>
  <si>
    <t>x 25%</t>
  </si>
  <si>
    <t>Please complete the Amount fields.</t>
  </si>
  <si>
    <t>Please complete the Percentage field.</t>
  </si>
  <si>
    <t>Please complete the Date field.</t>
  </si>
  <si>
    <t>Please complete the Earnings field.</t>
  </si>
  <si>
    <t>Employment and Other Income Worksheet</t>
  </si>
  <si>
    <r>
      <rPr>
        <b/>
        <sz val="16"/>
        <color theme="1"/>
        <rFont val="Calibri"/>
        <family val="2"/>
        <scheme val="minor"/>
      </rPr>
      <t>User Tips:</t>
    </r>
    <r>
      <rPr>
        <b/>
        <sz val="11"/>
        <color theme="1"/>
        <rFont val="Calibri"/>
        <family val="2"/>
        <scheme val="minor"/>
      </rPr>
      <t xml:space="preserve">
    • Add borrower information in blue-shaded fields
    • Populate YTD Monthly Earnings for variable income sources:
</t>
    </r>
    <r>
      <rPr>
        <b/>
        <sz val="10"/>
        <color theme="1"/>
        <rFont val="Calibri"/>
        <family val="2"/>
        <scheme val="minor"/>
      </rPr>
      <t xml:space="preserve">        -  Select "A" for Annualized YTD Monthly Earnings
        -  Select "Y" for YTD Monthly Earnings (Default)</t>
    </r>
    <r>
      <rPr>
        <b/>
        <sz val="8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Income analysis may vary by investor. FOLLOW INVESTOR GUIDELINES.</t>
    </r>
  </si>
  <si>
    <r>
      <t>Current MONTHLY amount</t>
    </r>
    <r>
      <rPr>
        <b/>
        <sz val="8"/>
        <color theme="1"/>
        <rFont val="Calibri"/>
        <family val="2"/>
        <scheme val="minor"/>
      </rPr>
      <t xml:space="preserve"> (to gross-up; enter personal tax return information above)</t>
    </r>
  </si>
  <si>
    <r>
      <t xml:space="preserve">Taxable amount  </t>
    </r>
    <r>
      <rPr>
        <b/>
        <sz val="8"/>
        <color theme="1"/>
        <rFont val="Calibri"/>
        <family val="2"/>
        <scheme val="minor"/>
      </rPr>
      <t>(based on entry above)</t>
    </r>
  </si>
  <si>
    <r>
      <t xml:space="preserve">Amount eligible for gross-up  </t>
    </r>
    <r>
      <rPr>
        <b/>
        <sz val="8"/>
        <color theme="1"/>
        <rFont val="Calibri"/>
        <family val="2"/>
        <scheme val="minor"/>
      </rPr>
      <t>(based on entry above)</t>
    </r>
  </si>
  <si>
    <t>Please choose only one checkbox.</t>
  </si>
  <si>
    <t>Social Security without taxation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</si>
</sst>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000"/>
    <numFmt numFmtId="166" formatCode="_([$$-409]* #,##0.00_);_([$$-409]* \(#,##0.00\);_([$$-409]* #,##0.00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24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4C6E7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 style="medium">
        <color auto="1"/>
      </top>
      <bottom style="medium">
        <color auto="1"/>
      </bottom>
      <diagonal/>
    </border>
    <border>
      <left/>
      <right style="medium">
        <color theme="0" tint="-0.2499465926084170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0" fillId="0" borderId="15" applyNumberFormat="0" applyFill="0" applyAlignment="0" applyProtection="0"/>
    <xf numFmtId="0" fontId="19" fillId="0" borderId="0" applyNumberForma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5" fillId="0" borderId="15" xfId="4" applyFont="1" applyFill="1" applyAlignment="1" applyProtection="1">
      <alignment horizontal="left" vertical="center"/>
      <protection hidden="1"/>
    </xf>
    <xf numFmtId="0" fontId="5" fillId="0" borderId="15" xfId="4" applyFont="1" applyFill="1" applyAlignment="1" applyProtection="1">
      <alignment horizontal="left" vertical="center" indent="1"/>
      <protection hidden="1"/>
    </xf>
    <xf numFmtId="0" fontId="11" fillId="0" borderId="15" xfId="4" applyFont="1" applyFill="1" applyAlignment="1" applyProtection="1">
      <alignment vertical="center"/>
      <protection hidden="1"/>
    </xf>
    <xf numFmtId="0" fontId="11" fillId="0" borderId="15" xfId="4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1" fillId="0" borderId="16" xfId="4" applyFont="1" applyFill="1" applyBorder="1" applyAlignment="1" applyProtection="1">
      <alignment horizontal="left" vertical="center" indent="2"/>
      <protection hidden="1"/>
    </xf>
    <xf numFmtId="0" fontId="11" fillId="0" borderId="16" xfId="4" applyFont="1" applyFill="1" applyBorder="1" applyAlignment="1" applyProtection="1">
      <alignment horizontal="left" vertical="center"/>
      <protection hidden="1"/>
    </xf>
    <xf numFmtId="0" fontId="11" fillId="0" borderId="16" xfId="4" applyFont="1" applyFill="1" applyBorder="1" applyAlignment="1" applyProtection="1">
      <alignment vertical="center"/>
      <protection hidden="1"/>
    </xf>
    <xf numFmtId="0" fontId="11" fillId="0" borderId="16" xfId="4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left" vertical="center" wrapText="1" indent="1"/>
      <protection hidden="1"/>
    </xf>
    <xf numFmtId="0" fontId="0" fillId="5" borderId="0" xfId="0" applyFill="1" applyAlignment="1" applyProtection="1">
      <alignment horizontal="center" vertical="center" wrapText="1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5" borderId="0" xfId="0" applyFill="1" applyProtection="1"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right" vertical="center"/>
      <protection hidden="1"/>
    </xf>
    <xf numFmtId="0" fontId="0" fillId="5" borderId="2" xfId="0" applyFill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left" vertical="center" indent="1"/>
      <protection hidden="1"/>
    </xf>
    <xf numFmtId="0" fontId="2" fillId="5" borderId="5" xfId="0" applyFont="1" applyFill="1" applyBorder="1" applyAlignment="1" applyProtection="1">
      <alignment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left" vertical="center" indent="1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2" fillId="0" borderId="0" xfId="3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Protection="1">
      <protection hidden="1"/>
    </xf>
    <xf numFmtId="0" fontId="6" fillId="0" borderId="0" xfId="0" applyFont="1" applyProtection="1"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0" fillId="0" borderId="0" xfId="3" applyFont="1" applyFill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2" fontId="2" fillId="0" borderId="0" xfId="0" applyNumberFormat="1" applyFont="1" applyAlignment="1" applyProtection="1">
      <alignment horizontal="center" wrapText="1"/>
      <protection hidden="1"/>
    </xf>
    <xf numFmtId="2" fontId="0" fillId="0" borderId="0" xfId="0" applyNumberFormat="1" applyAlignment="1" applyProtection="1">
      <alignment horizontal="center" wrapText="1"/>
      <protection locked="0" hidden="1"/>
    </xf>
    <xf numFmtId="44" fontId="2" fillId="0" borderId="0" xfId="1" applyFont="1" applyFill="1" applyBorder="1" applyAlignment="1" applyProtection="1">
      <alignment horizontal="center" wrapText="1"/>
      <protection hidden="1"/>
    </xf>
    <xf numFmtId="44" fontId="0" fillId="0" borderId="0" xfId="1" applyFont="1" applyFill="1" applyBorder="1" applyAlignment="1" applyProtection="1">
      <alignment horizontal="center" vertical="center" wrapText="1"/>
      <protection hidden="1"/>
    </xf>
    <xf numFmtId="44" fontId="2" fillId="0" borderId="0" xfId="1" quotePrefix="1" applyFont="1" applyFill="1" applyBorder="1" applyAlignment="1" applyProtection="1">
      <alignment horizontal="center" wrapText="1"/>
      <protection hidden="1"/>
    </xf>
    <xf numFmtId="0" fontId="18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2" fontId="2" fillId="0" borderId="0" xfId="1" applyNumberFormat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horizontal="center" vertical="center"/>
      <protection locked="0" hidden="1"/>
    </xf>
    <xf numFmtId="44" fontId="2" fillId="0" borderId="0" xfId="1" applyFont="1" applyFill="1" applyBorder="1" applyAlignment="1" applyProtection="1">
      <alignment vertical="center"/>
      <protection hidden="1"/>
    </xf>
    <xf numFmtId="44" fontId="2" fillId="0" borderId="0" xfId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horizontal="center" vertical="center"/>
      <protection hidden="1"/>
    </xf>
    <xf numFmtId="44" fontId="2" fillId="0" borderId="0" xfId="1" quotePrefix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44" fontId="2" fillId="0" borderId="14" xfId="1" applyFont="1" applyFill="1" applyBorder="1" applyAlignment="1" applyProtection="1">
      <alignment vertical="center"/>
      <protection hidden="1"/>
    </xf>
    <xf numFmtId="44" fontId="0" fillId="0" borderId="11" xfId="1" applyFont="1" applyFill="1" applyBorder="1" applyAlignment="1" applyProtection="1">
      <alignment horizontal="center" vertical="center"/>
      <protection hidden="1"/>
    </xf>
    <xf numFmtId="44" fontId="0" fillId="0" borderId="0" xfId="1" applyFont="1" applyFill="1" applyBorder="1" applyAlignment="1" applyProtection="1">
      <alignment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8" xfId="0" applyBorder="1" applyProtection="1"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2" fillId="0" borderId="0" xfId="0" applyFont="1" applyProtection="1">
      <protection hidden="1"/>
    </xf>
    <xf numFmtId="2" fontId="2" fillId="0" borderId="0" xfId="0" applyNumberFormat="1" applyFont="1" applyAlignment="1" applyProtection="1">
      <alignment horizontal="center" wrapText="1"/>
      <protection locked="0"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Protection="1"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3" xfId="0" applyFont="1" applyBorder="1" applyProtection="1"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 inden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indent="1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18" xfId="0" applyFont="1" applyBorder="1" applyAlignment="1" applyProtection="1">
      <alignment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44" fontId="2" fillId="0" borderId="18" xfId="1" applyFont="1" applyFill="1" applyBorder="1" applyAlignment="1" applyProtection="1">
      <alignment vertical="center"/>
      <protection hidden="1"/>
    </xf>
    <xf numFmtId="44" fontId="2" fillId="0" borderId="18" xfId="1" applyFont="1" applyFill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Fill="1" applyBorder="1" applyAlignment="1" applyProtection="1">
      <alignment horizontal="center" vertical="center" wrapText="1"/>
      <protection hidden="1"/>
    </xf>
    <xf numFmtId="2" fontId="2" fillId="0" borderId="0" xfId="0" quotePrefix="1" applyNumberFormat="1" applyFont="1" applyAlignment="1" applyProtection="1">
      <alignment horizontal="center" wrapText="1"/>
      <protection hidden="1"/>
    </xf>
    <xf numFmtId="44" fontId="2" fillId="0" borderId="0" xfId="1" quotePrefix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wrapText="1" indent="1"/>
      <protection hidden="1"/>
    </xf>
    <xf numFmtId="2" fontId="12" fillId="0" borderId="0" xfId="0" quotePrefix="1" applyNumberFormat="1" applyFont="1" applyAlignment="1" applyProtection="1">
      <alignment horizontal="center" vertical="center" wrapText="1"/>
      <protection hidden="1"/>
    </xf>
    <xf numFmtId="2" fontId="2" fillId="7" borderId="0" xfId="0" applyNumberFormat="1" applyFont="1" applyFill="1" applyAlignment="1" applyProtection="1">
      <alignment horizontal="center" vertical="center"/>
      <protection hidden="1"/>
    </xf>
    <xf numFmtId="165" fontId="2" fillId="7" borderId="0" xfId="0" applyNumberFormat="1" applyFont="1" applyFill="1" applyAlignment="1" applyProtection="1">
      <alignment horizontal="center" vertical="center"/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9" fontId="2" fillId="0" borderId="0" xfId="0" applyNumberFormat="1" applyFont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44" fontId="2" fillId="0" borderId="11" xfId="1" applyFont="1" applyFill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8" xfId="0" applyFont="1" applyBorder="1" applyProtection="1">
      <protection hidden="1"/>
    </xf>
    <xf numFmtId="0" fontId="2" fillId="0" borderId="13" xfId="0" applyFont="1" applyBorder="1" applyProtection="1"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5" fillId="0" borderId="0" xfId="4" applyFont="1" applyFill="1" applyBorder="1" applyAlignment="1" applyProtection="1">
      <alignment horizontal="left" vertical="center" indent="1"/>
      <protection hidden="1"/>
    </xf>
    <xf numFmtId="0" fontId="5" fillId="0" borderId="0" xfId="4" applyFont="1" applyFill="1" applyBorder="1" applyAlignment="1" applyProtection="1">
      <alignment horizontal="left" vertical="center"/>
      <protection hidden="1"/>
    </xf>
    <xf numFmtId="0" fontId="11" fillId="0" borderId="0" xfId="4" applyFont="1" applyFill="1" applyBorder="1" applyAlignment="1" applyProtection="1">
      <alignment vertical="center"/>
      <protection hidden="1"/>
    </xf>
    <xf numFmtId="0" fontId="11" fillId="0" borderId="0" xfId="4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19" fillId="0" borderId="0" xfId="5" applyProtection="1">
      <protection hidden="1"/>
    </xf>
    <xf numFmtId="0" fontId="19" fillId="0" borderId="0" xfId="5" applyAlignment="1" applyProtection="1">
      <alignment vertical="center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44" fontId="2" fillId="5" borderId="0" xfId="1" applyFont="1" applyFill="1" applyBorder="1" applyAlignment="1" applyProtection="1">
      <alignment horizontal="center" vertical="center" wrapText="1"/>
      <protection hidden="1"/>
    </xf>
    <xf numFmtId="0" fontId="2" fillId="5" borderId="0" xfId="1" applyNumberFormat="1" applyFont="1" applyFill="1" applyBorder="1" applyAlignment="1" applyProtection="1">
      <alignment horizontal="center" vertical="center"/>
      <protection hidden="1"/>
    </xf>
    <xf numFmtId="44" fontId="2" fillId="5" borderId="28" xfId="1" applyFont="1" applyFill="1" applyBorder="1" applyAlignment="1" applyProtection="1">
      <alignment vertical="center"/>
      <protection hidden="1"/>
    </xf>
    <xf numFmtId="44" fontId="2" fillId="5" borderId="0" xfId="1" applyFont="1" applyFill="1" applyBorder="1" applyAlignment="1" applyProtection="1">
      <alignment vertical="center"/>
      <protection hidden="1"/>
    </xf>
    <xf numFmtId="44" fontId="2" fillId="5" borderId="0" xfId="0" applyNumberFormat="1" applyFont="1" applyFill="1" applyProtection="1">
      <protection hidden="1"/>
    </xf>
    <xf numFmtId="0" fontId="2" fillId="5" borderId="0" xfId="0" applyFont="1" applyFill="1" applyProtection="1">
      <protection hidden="1"/>
    </xf>
    <xf numFmtId="164" fontId="2" fillId="6" borderId="6" xfId="0" applyNumberFormat="1" applyFont="1" applyFill="1" applyBorder="1" applyAlignment="1" applyProtection="1">
      <alignment horizontal="center" vertical="center"/>
      <protection locked="0"/>
    </xf>
    <xf numFmtId="9" fontId="2" fillId="6" borderId="6" xfId="0" applyNumberFormat="1" applyFont="1" applyFill="1" applyBorder="1" applyAlignment="1" applyProtection="1">
      <alignment horizontal="center" vertical="center"/>
      <protection locked="0"/>
    </xf>
    <xf numFmtId="44" fontId="2" fillId="6" borderId="6" xfId="1" applyFont="1" applyFill="1" applyBorder="1" applyAlignment="1" applyProtection="1">
      <alignment vertical="center"/>
      <protection locked="0"/>
    </xf>
    <xf numFmtId="166" fontId="2" fillId="6" borderId="6" xfId="0" applyNumberFormat="1" applyFont="1" applyFill="1" applyBorder="1" applyAlignment="1" applyProtection="1">
      <alignment horizontal="center" vertical="center"/>
      <protection locked="0"/>
    </xf>
    <xf numFmtId="166" fontId="2" fillId="6" borderId="6" xfId="0" applyNumberFormat="1" applyFont="1" applyFill="1" applyBorder="1" applyAlignment="1" applyProtection="1">
      <alignment vertical="center"/>
      <protection locked="0"/>
    </xf>
    <xf numFmtId="0" fontId="2" fillId="6" borderId="7" xfId="2" applyFont="1" applyFill="1" applyBorder="1" applyAlignment="1" applyProtection="1">
      <alignment horizontal="center" vertical="center"/>
      <protection locked="0"/>
    </xf>
    <xf numFmtId="2" fontId="2" fillId="8" borderId="20" xfId="0" quotePrefix="1" applyNumberFormat="1" applyFont="1" applyFill="1" applyBorder="1" applyAlignment="1" applyProtection="1">
      <alignment horizontal="center" vertical="center" wrapText="1"/>
      <protection locked="0"/>
    </xf>
    <xf numFmtId="14" fontId="2" fillId="6" borderId="6" xfId="0" applyNumberFormat="1" applyFont="1" applyFill="1" applyBorder="1" applyAlignment="1" applyProtection="1">
      <alignment horizontal="center" vertical="center"/>
      <protection locked="0"/>
    </xf>
    <xf numFmtId="166" fontId="2" fillId="6" borderId="6" xfId="1" applyNumberFormat="1" applyFont="1" applyFill="1" applyBorder="1" applyAlignment="1" applyProtection="1">
      <alignment horizontal="center" vertical="center"/>
      <protection locked="0"/>
    </xf>
    <xf numFmtId="14" fontId="2" fillId="6" borderId="21" xfId="0" applyNumberFormat="1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hidden="1"/>
    </xf>
    <xf numFmtId="0" fontId="2" fillId="0" borderId="5" xfId="0" applyFont="1" applyBorder="1" applyAlignment="1" applyProtection="1">
      <alignment horizontal="left" vertical="center" indent="1"/>
      <protection hidden="1"/>
    </xf>
    <xf numFmtId="44" fontId="2" fillId="4" borderId="0" xfId="1" applyFont="1" applyFill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 indent="1"/>
      <protection hidden="1"/>
    </xf>
    <xf numFmtId="0" fontId="2" fillId="0" borderId="18" xfId="0" applyFont="1" applyBorder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left" vertical="center" indent="1"/>
      <protection hidden="1"/>
    </xf>
    <xf numFmtId="0" fontId="0" fillId="6" borderId="6" xfId="0" applyFill="1" applyBorder="1" applyAlignment="1" applyProtection="1">
      <alignment horizontal="left" vertical="top" wrapText="1" indent="1"/>
      <protection locked="0"/>
    </xf>
    <xf numFmtId="0" fontId="0" fillId="6" borderId="6" xfId="0" applyFill="1" applyBorder="1" applyAlignment="1" applyProtection="1">
      <alignment horizontal="left" vertical="top" indent="1"/>
      <protection locked="0"/>
    </xf>
    <xf numFmtId="0" fontId="2" fillId="5" borderId="0" xfId="0" quotePrefix="1" applyFont="1" applyFill="1" applyAlignment="1" applyProtection="1">
      <alignment horizontal="left" vertical="center" wrapText="1" indent="1"/>
      <protection hidden="1"/>
    </xf>
    <xf numFmtId="0" fontId="2" fillId="5" borderId="0" xfId="0" applyFont="1" applyFill="1" applyAlignment="1" applyProtection="1">
      <alignment horizontal="left" vertical="center" wrapText="1" indent="1"/>
      <protection hidden="1"/>
    </xf>
    <xf numFmtId="0" fontId="2" fillId="5" borderId="1" xfId="0" applyFont="1" applyFill="1" applyBorder="1" applyAlignment="1" applyProtection="1">
      <alignment horizontal="right" vertical="center" wrapText="1" indent="1"/>
      <protection hidden="1"/>
    </xf>
    <xf numFmtId="0" fontId="2" fillId="5" borderId="5" xfId="0" applyFont="1" applyFill="1" applyBorder="1" applyAlignment="1" applyProtection="1">
      <alignment horizontal="right" vertical="center" wrapText="1" indent="1"/>
      <protection hidden="1"/>
    </xf>
    <xf numFmtId="0" fontId="0" fillId="0" borderId="0" xfId="0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" fillId="5" borderId="25" xfId="0" applyFont="1" applyFill="1" applyBorder="1" applyAlignment="1" applyProtection="1">
      <alignment horizontal="right" vertical="center"/>
      <protection hidden="1"/>
    </xf>
    <xf numFmtId="0" fontId="2" fillId="6" borderId="22" xfId="0" applyFont="1" applyFill="1" applyBorder="1" applyAlignment="1" applyProtection="1">
      <alignment horizontal="left" vertical="center" indent="1"/>
      <protection locked="0"/>
    </xf>
    <xf numFmtId="0" fontId="2" fillId="6" borderId="24" xfId="0" applyFont="1" applyFill="1" applyBorder="1" applyAlignment="1" applyProtection="1">
      <alignment horizontal="left" vertical="center" indent="1"/>
      <protection locked="0"/>
    </xf>
    <xf numFmtId="0" fontId="2" fillId="6" borderId="23" xfId="0" applyFont="1" applyFill="1" applyBorder="1" applyAlignment="1" applyProtection="1">
      <alignment horizontal="left" vertical="center" indent="1"/>
      <protection locked="0"/>
    </xf>
    <xf numFmtId="0" fontId="2" fillId="6" borderId="26" xfId="0" applyFont="1" applyFill="1" applyBorder="1" applyAlignment="1" applyProtection="1">
      <alignment horizontal="left" vertical="center" indent="1"/>
      <protection locked="0"/>
    </xf>
    <xf numFmtId="0" fontId="2" fillId="6" borderId="5" xfId="0" applyFont="1" applyFill="1" applyBorder="1" applyAlignment="1" applyProtection="1">
      <alignment horizontal="left" vertical="center" indent="1"/>
      <protection locked="0"/>
    </xf>
    <xf numFmtId="0" fontId="2" fillId="6" borderId="27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left" vertical="center" wrapText="1" indent="1"/>
      <protection hidden="1"/>
    </xf>
    <xf numFmtId="0" fontId="2" fillId="0" borderId="0" xfId="0" applyFont="1" applyAlignment="1" applyProtection="1">
      <alignment horizontal="center"/>
      <protection hidden="1"/>
    </xf>
  </cellXfs>
  <cellStyles count="6">
    <cellStyle name="Currency" xfId="1" builtinId="4"/>
    <cellStyle name="Good" xfId="2" builtinId="26"/>
    <cellStyle name="Heading 1" xfId="4" builtinId="16"/>
    <cellStyle name="Hyperlink" xfId="5" builtinId="8"/>
    <cellStyle name="Neutral" xfId="3" builtinId="28"/>
    <cellStyle name="Normal" xfId="0" builtinId="0"/>
  </cellStyles>
  <dxfs count="14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strike val="0"/>
        <color theme="1"/>
      </font>
    </dxf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R$22" lockText="1" noThreeD="1"/>
</file>

<file path=xl/ctrlProps/ctrlProp10.xml><?xml version="1.0" encoding="utf-8"?>
<formControlPr xmlns="http://schemas.microsoft.com/office/spreadsheetml/2009/9/main" objectType="CheckBox" fmlaLink="$R$32" lockText="1"/>
</file>

<file path=xl/ctrlProps/ctrlProp100.xml><?xml version="1.0" encoding="utf-8"?>
<formControlPr xmlns="http://schemas.microsoft.com/office/spreadsheetml/2009/9/main" objectType="CheckBox" fmlaLink="$R$167" lockText="1"/>
</file>

<file path=xl/ctrlProps/ctrlProp101.xml><?xml version="1.0" encoding="utf-8"?>
<formControlPr xmlns="http://schemas.microsoft.com/office/spreadsheetml/2009/9/main" objectType="CheckBox" fmlaLink="$R$168" lockText="1"/>
</file>

<file path=xl/ctrlProps/ctrlProp102.xml><?xml version="1.0" encoding="utf-8"?>
<formControlPr xmlns="http://schemas.microsoft.com/office/spreadsheetml/2009/9/main" objectType="CheckBox" fmlaLink="$R$169" lockText="1"/>
</file>

<file path=xl/ctrlProps/ctrlProp103.xml><?xml version="1.0" encoding="utf-8"?>
<formControlPr xmlns="http://schemas.microsoft.com/office/spreadsheetml/2009/9/main" objectType="CheckBox" fmlaLink="$R$176" lockText="1"/>
</file>

<file path=xl/ctrlProps/ctrlProp104.xml><?xml version="1.0" encoding="utf-8"?>
<formControlPr xmlns="http://schemas.microsoft.com/office/spreadsheetml/2009/9/main" objectType="CheckBox" fmlaLink="$R$177" lockText="1"/>
</file>

<file path=xl/ctrlProps/ctrlProp105.xml><?xml version="1.0" encoding="utf-8"?>
<formControlPr xmlns="http://schemas.microsoft.com/office/spreadsheetml/2009/9/main" objectType="CheckBox" fmlaLink="$R$178" lockText="1"/>
</file>

<file path=xl/ctrlProps/ctrlProp106.xml><?xml version="1.0" encoding="utf-8"?>
<formControlPr xmlns="http://schemas.microsoft.com/office/spreadsheetml/2009/9/main" objectType="CheckBox" fmlaLink="$R$185" lockText="1"/>
</file>

<file path=xl/ctrlProps/ctrlProp107.xml><?xml version="1.0" encoding="utf-8"?>
<formControlPr xmlns="http://schemas.microsoft.com/office/spreadsheetml/2009/9/main" objectType="CheckBox" fmlaLink="$R$186" lockText="1"/>
</file>

<file path=xl/ctrlProps/ctrlProp108.xml><?xml version="1.0" encoding="utf-8"?>
<formControlPr xmlns="http://schemas.microsoft.com/office/spreadsheetml/2009/9/main" objectType="CheckBox" fmlaLink="$R$187" lockText="1"/>
</file>

<file path=xl/ctrlProps/ctrlProp109.xml><?xml version="1.0" encoding="utf-8"?>
<formControlPr xmlns="http://schemas.microsoft.com/office/spreadsheetml/2009/9/main" objectType="CheckBox" fmlaLink="$R$194" lockText="1"/>
</file>

<file path=xl/ctrlProps/ctrlProp11.xml><?xml version="1.0" encoding="utf-8"?>
<formControlPr xmlns="http://schemas.microsoft.com/office/spreadsheetml/2009/9/main" objectType="CheckBox" fmlaLink="$R$33" lockText="1"/>
</file>

<file path=xl/ctrlProps/ctrlProp110.xml><?xml version="1.0" encoding="utf-8"?>
<formControlPr xmlns="http://schemas.microsoft.com/office/spreadsheetml/2009/9/main" objectType="CheckBox" fmlaLink="$R$195" lockText="1"/>
</file>

<file path=xl/ctrlProps/ctrlProp111.xml><?xml version="1.0" encoding="utf-8"?>
<formControlPr xmlns="http://schemas.microsoft.com/office/spreadsheetml/2009/9/main" objectType="CheckBox" fmlaLink="$R$196" lockText="1"/>
</file>

<file path=xl/ctrlProps/ctrlProp112.xml><?xml version="1.0" encoding="utf-8"?>
<formControlPr xmlns="http://schemas.microsoft.com/office/spreadsheetml/2009/9/main" objectType="CheckBox" fmlaLink="$R$184" lockText="1" noThreeD="1"/>
</file>

<file path=xl/ctrlProps/ctrlProp113.xml><?xml version="1.0" encoding="utf-8"?>
<formControlPr xmlns="http://schemas.microsoft.com/office/spreadsheetml/2009/9/main" objectType="CheckBox" checked="Checked" fmlaLink="$S$184" lockText="1" noThreeD="1"/>
</file>

<file path=xl/ctrlProps/ctrlProp114.xml><?xml version="1.0" encoding="utf-8"?>
<formControlPr xmlns="http://schemas.microsoft.com/office/spreadsheetml/2009/9/main" objectType="CheckBox" fmlaLink="$R$193" lockText="1" noThreeD="1"/>
</file>

<file path=xl/ctrlProps/ctrlProp115.xml><?xml version="1.0" encoding="utf-8"?>
<formControlPr xmlns="http://schemas.microsoft.com/office/spreadsheetml/2009/9/main" objectType="CheckBox" checked="Checked" fmlaLink="$S$193" lockText="1" noThreeD="1"/>
</file>

<file path=xl/ctrlProps/ctrlProp116.xml><?xml version="1.0" encoding="utf-8"?>
<formControlPr xmlns="http://schemas.microsoft.com/office/spreadsheetml/2009/9/main" objectType="CheckBox" fmlaLink="$R$205" lockText="1"/>
</file>

<file path=xl/ctrlProps/ctrlProp117.xml><?xml version="1.0" encoding="utf-8"?>
<formControlPr xmlns="http://schemas.microsoft.com/office/spreadsheetml/2009/9/main" objectType="CheckBox" fmlaLink="$R$206" lockText="1"/>
</file>

<file path=xl/ctrlProps/ctrlProp118.xml><?xml version="1.0" encoding="utf-8"?>
<formControlPr xmlns="http://schemas.microsoft.com/office/spreadsheetml/2009/9/main" objectType="CheckBox" fmlaLink="$R$207" lockText="1"/>
</file>

<file path=xl/ctrlProps/ctrlProp119.xml><?xml version="1.0" encoding="utf-8"?>
<formControlPr xmlns="http://schemas.microsoft.com/office/spreadsheetml/2009/9/main" objectType="CheckBox" fmlaLink="$R$204" lockText="1" noThreeD="1"/>
</file>

<file path=xl/ctrlProps/ctrlProp12.xml><?xml version="1.0" encoding="utf-8"?>
<formControlPr xmlns="http://schemas.microsoft.com/office/spreadsheetml/2009/9/main" objectType="CheckBox" fmlaLink="$R$34" lockText="1"/>
</file>

<file path=xl/ctrlProps/ctrlProp120.xml><?xml version="1.0" encoding="utf-8"?>
<formControlPr xmlns="http://schemas.microsoft.com/office/spreadsheetml/2009/9/main" objectType="CheckBox" checked="Checked" fmlaLink="$S$204" lockText="1" noThreeD="1"/>
</file>

<file path=xl/ctrlProps/ctrlProp121.xml><?xml version="1.0" encoding="utf-8"?>
<formControlPr xmlns="http://schemas.microsoft.com/office/spreadsheetml/2009/9/main" objectType="CheckBox" fmlaLink="$R$39" lockText="1"/>
</file>

<file path=xl/ctrlProps/ctrlProp122.xml><?xml version="1.0" encoding="utf-8"?>
<formControlPr xmlns="http://schemas.microsoft.com/office/spreadsheetml/2009/9/main" objectType="CheckBox" fmlaLink="$R$41" lockText="1"/>
</file>

<file path=xl/ctrlProps/ctrlProp123.xml><?xml version="1.0" encoding="utf-8"?>
<formControlPr xmlns="http://schemas.microsoft.com/office/spreadsheetml/2009/9/main" objectType="CheckBox" fmlaLink="$R$49" lockText="1"/>
</file>

<file path=xl/ctrlProps/ctrlProp124.xml><?xml version="1.0" encoding="utf-8"?>
<formControlPr xmlns="http://schemas.microsoft.com/office/spreadsheetml/2009/9/main" objectType="CheckBox" fmlaLink="$R$51" lockText="1"/>
</file>

<file path=xl/ctrlProps/ctrlProp125.xml><?xml version="1.0" encoding="utf-8"?>
<formControlPr xmlns="http://schemas.microsoft.com/office/spreadsheetml/2009/9/main" objectType="CheckBox" fmlaLink="$R$7" lockText="1"/>
</file>

<file path=xl/ctrlProps/ctrlProp126.xml><?xml version="1.0" encoding="utf-8"?>
<formControlPr xmlns="http://schemas.microsoft.com/office/spreadsheetml/2009/9/main" objectType="CheckBox" fmlaLink="$R$12" lockText="1"/>
</file>

<file path=xl/ctrlProps/ctrlProp127.xml><?xml version="1.0" encoding="utf-8"?>
<formControlPr xmlns="http://schemas.microsoft.com/office/spreadsheetml/2009/9/main" objectType="CheckBox" fmlaLink="$R$23" lockText="1"/>
</file>

<file path=xl/ctrlProps/ctrlProp128.xml><?xml version="1.0" encoding="utf-8"?>
<formControlPr xmlns="http://schemas.microsoft.com/office/spreadsheetml/2009/9/main" objectType="CheckBox" fmlaLink="$R$28" lockText="1"/>
</file>

<file path=xl/ctrlProps/ctrlProp129.xml><?xml version="1.0" encoding="utf-8"?>
<formControlPr xmlns="http://schemas.microsoft.com/office/spreadsheetml/2009/9/main" objectType="CheckBox" fmlaLink="$R$10" lockText="1"/>
</file>

<file path=xl/ctrlProps/ctrlProp13.xml><?xml version="1.0" encoding="utf-8"?>
<formControlPr xmlns="http://schemas.microsoft.com/office/spreadsheetml/2009/9/main" objectType="CheckBox" fmlaLink="$R$41" lockText="1"/>
</file>

<file path=xl/ctrlProps/ctrlProp130.xml><?xml version="1.0" encoding="utf-8"?>
<formControlPr xmlns="http://schemas.microsoft.com/office/spreadsheetml/2009/9/main" objectType="CheckBox" fmlaLink="$R$15" lockText="1"/>
</file>

<file path=xl/ctrlProps/ctrlProp131.xml><?xml version="1.0" encoding="utf-8"?>
<formControlPr xmlns="http://schemas.microsoft.com/office/spreadsheetml/2009/9/main" objectType="CheckBox" fmlaLink="$R$31" lockText="1"/>
</file>

<file path=xl/ctrlProps/ctrlProp132.xml><?xml version="1.0" encoding="utf-8"?>
<formControlPr xmlns="http://schemas.microsoft.com/office/spreadsheetml/2009/9/main" objectType="CheckBox" fmlaLink="$R$26" lockText="1"/>
</file>

<file path=xl/ctrlProps/ctrlProp14.xml><?xml version="1.0" encoding="utf-8"?>
<formControlPr xmlns="http://schemas.microsoft.com/office/spreadsheetml/2009/9/main" objectType="CheckBox" fmlaLink="$R$42" lockText="1"/>
</file>

<file path=xl/ctrlProps/ctrlProp15.xml><?xml version="1.0" encoding="utf-8"?>
<formControlPr xmlns="http://schemas.microsoft.com/office/spreadsheetml/2009/9/main" objectType="CheckBox" fmlaLink="$R$43" lockText="1"/>
</file>

<file path=xl/ctrlProps/ctrlProp16.xml><?xml version="1.0" encoding="utf-8"?>
<formControlPr xmlns="http://schemas.microsoft.com/office/spreadsheetml/2009/9/main" objectType="CheckBox" fmlaLink="$R$31" lockText="1" noThreeD="1"/>
</file>

<file path=xl/ctrlProps/ctrlProp17.xml><?xml version="1.0" encoding="utf-8"?>
<formControlPr xmlns="http://schemas.microsoft.com/office/spreadsheetml/2009/9/main" objectType="CheckBox" checked="Checked" fmlaLink="$S$31" lockText="1" noThreeD="1"/>
</file>

<file path=xl/ctrlProps/ctrlProp18.xml><?xml version="1.0" encoding="utf-8"?>
<formControlPr xmlns="http://schemas.microsoft.com/office/spreadsheetml/2009/9/main" objectType="CheckBox" fmlaLink="$R$40" lockText="1" noThreeD="1"/>
</file>

<file path=xl/ctrlProps/ctrlProp19.xml><?xml version="1.0" encoding="utf-8"?>
<formControlPr xmlns="http://schemas.microsoft.com/office/spreadsheetml/2009/9/main" objectType="CheckBox" checked="Checked" fmlaLink="$S$40" lockText="1" noThreeD="1"/>
</file>

<file path=xl/ctrlProps/ctrlProp2.xml><?xml version="1.0" encoding="utf-8"?>
<formControlPr xmlns="http://schemas.microsoft.com/office/spreadsheetml/2009/9/main" objectType="CheckBox" checked="Checked" fmlaLink="$S$22" lockText="1" noThreeD="1"/>
</file>

<file path=xl/ctrlProps/ctrlProp20.xml><?xml version="1.0" encoding="utf-8"?>
<formControlPr xmlns="http://schemas.microsoft.com/office/spreadsheetml/2009/9/main" objectType="CheckBox" fmlaLink="$R$52" lockText="1"/>
</file>

<file path=xl/ctrlProps/ctrlProp21.xml><?xml version="1.0" encoding="utf-8"?>
<formControlPr xmlns="http://schemas.microsoft.com/office/spreadsheetml/2009/9/main" objectType="CheckBox" fmlaLink="$R$53" lockText="1"/>
</file>

<file path=xl/ctrlProps/ctrlProp22.xml><?xml version="1.0" encoding="utf-8"?>
<formControlPr xmlns="http://schemas.microsoft.com/office/spreadsheetml/2009/9/main" objectType="CheckBox" fmlaLink="$R$54" lockText="1"/>
</file>

<file path=xl/ctrlProps/ctrlProp23.xml><?xml version="1.0" encoding="utf-8"?>
<formControlPr xmlns="http://schemas.microsoft.com/office/spreadsheetml/2009/9/main" objectType="CheckBox" fmlaLink="$R$51" lockText="1" noThreeD="1"/>
</file>

<file path=xl/ctrlProps/ctrlProp24.xml><?xml version="1.0" encoding="utf-8"?>
<formControlPr xmlns="http://schemas.microsoft.com/office/spreadsheetml/2009/9/main" objectType="CheckBox" checked="Checked" fmlaLink="$S$51" lockText="1" noThreeD="1"/>
</file>

<file path=xl/ctrlProps/ctrlProp25.xml><?xml version="1.0" encoding="utf-8"?>
<formControlPr xmlns="http://schemas.microsoft.com/office/spreadsheetml/2009/9/main" objectType="CheckBox" fmlaLink="$R$16" lockText="1" noThreeD="1"/>
</file>

<file path=xl/ctrlProps/ctrlProp26.xml><?xml version="1.0" encoding="utf-8"?>
<formControlPr xmlns="http://schemas.microsoft.com/office/spreadsheetml/2009/9/main" objectType="CheckBox" checked="Checked" fmlaLink="$S$16" lockText="1" noThreeD="1"/>
</file>

<file path=xl/ctrlProps/ctrlProp27.xml><?xml version="1.0" encoding="utf-8"?>
<formControlPr xmlns="http://schemas.microsoft.com/office/spreadsheetml/2009/9/main" objectType="CheckBox" fmlaLink="$R$6" lockText="1"/>
</file>

<file path=xl/ctrlProps/ctrlProp28.xml><?xml version="1.0" encoding="utf-8"?>
<formControlPr xmlns="http://schemas.microsoft.com/office/spreadsheetml/2009/9/main" objectType="CheckBox" fmlaLink="$R$8" lockText="1"/>
</file>

<file path=xl/ctrlProps/ctrlProp29.xml><?xml version="1.0" encoding="utf-8"?>
<formControlPr xmlns="http://schemas.microsoft.com/office/spreadsheetml/2009/9/main" objectType="CheckBox" fmlaLink="$R$9" lockText="1"/>
</file>

<file path=xl/ctrlProps/ctrlProp3.xml><?xml version="1.0" encoding="utf-8"?>
<formControlPr xmlns="http://schemas.microsoft.com/office/spreadsheetml/2009/9/main" objectType="CheckBox" fmlaLink="$R$12" lockText="1"/>
</file>

<file path=xl/ctrlProps/ctrlProp30.xml><?xml version="1.0" encoding="utf-8"?>
<formControlPr xmlns="http://schemas.microsoft.com/office/spreadsheetml/2009/9/main" objectType="CheckBox" fmlaLink="$R$10" lockText="1"/>
</file>

<file path=xl/ctrlProps/ctrlProp31.xml><?xml version="1.0" encoding="utf-8"?>
<formControlPr xmlns="http://schemas.microsoft.com/office/spreadsheetml/2009/9/main" objectType="CheckBox" fmlaLink="$R$17" lockText="1"/>
</file>

<file path=xl/ctrlProps/ctrlProp32.xml><?xml version="1.0" encoding="utf-8"?>
<formControlPr xmlns="http://schemas.microsoft.com/office/spreadsheetml/2009/9/main" objectType="CheckBox" fmlaLink="$R$18" lockText="1"/>
</file>

<file path=xl/ctrlProps/ctrlProp33.xml><?xml version="1.0" encoding="utf-8"?>
<formControlPr xmlns="http://schemas.microsoft.com/office/spreadsheetml/2009/9/main" objectType="CheckBox" fmlaLink="$R$19" lockText="1"/>
</file>

<file path=xl/ctrlProps/ctrlProp34.xml><?xml version="1.0" encoding="utf-8"?>
<formControlPr xmlns="http://schemas.microsoft.com/office/spreadsheetml/2009/9/main" objectType="CheckBox" fmlaLink="$R$26" lockText="1"/>
</file>

<file path=xl/ctrlProps/ctrlProp35.xml><?xml version="1.0" encoding="utf-8"?>
<formControlPr xmlns="http://schemas.microsoft.com/office/spreadsheetml/2009/9/main" objectType="CheckBox" fmlaLink="$R$27" lockText="1"/>
</file>

<file path=xl/ctrlProps/ctrlProp36.xml><?xml version="1.0" encoding="utf-8"?>
<formControlPr xmlns="http://schemas.microsoft.com/office/spreadsheetml/2009/9/main" objectType="CheckBox" fmlaLink="$R$28" lockText="1"/>
</file>

<file path=xl/ctrlProps/ctrlProp37.xml><?xml version="1.0" encoding="utf-8"?>
<formControlPr xmlns="http://schemas.microsoft.com/office/spreadsheetml/2009/9/main" objectType="CheckBox" fmlaLink="$R$35" lockText="1"/>
</file>

<file path=xl/ctrlProps/ctrlProp38.xml><?xml version="1.0" encoding="utf-8"?>
<formControlPr xmlns="http://schemas.microsoft.com/office/spreadsheetml/2009/9/main" objectType="CheckBox" fmlaLink="$R$36" lockText="1"/>
</file>

<file path=xl/ctrlProps/ctrlProp39.xml><?xml version="1.0" encoding="utf-8"?>
<formControlPr xmlns="http://schemas.microsoft.com/office/spreadsheetml/2009/9/main" objectType="CheckBox" fmlaLink="$R$37" lockText="1"/>
</file>

<file path=xl/ctrlProps/ctrlProp4.xml><?xml version="1.0" encoding="utf-8"?>
<formControlPr xmlns="http://schemas.microsoft.com/office/spreadsheetml/2009/9/main" objectType="CheckBox" fmlaLink="$R$14" lockText="1"/>
</file>

<file path=xl/ctrlProps/ctrlProp40.xml><?xml version="1.0" encoding="utf-8"?>
<formControlPr xmlns="http://schemas.microsoft.com/office/spreadsheetml/2009/9/main" objectType="CheckBox" fmlaLink="$R$25" lockText="1" noThreeD="1"/>
</file>

<file path=xl/ctrlProps/ctrlProp41.xml><?xml version="1.0" encoding="utf-8"?>
<formControlPr xmlns="http://schemas.microsoft.com/office/spreadsheetml/2009/9/main" objectType="CheckBox" checked="Checked" fmlaLink="$S$25" lockText="1" noThreeD="1"/>
</file>

<file path=xl/ctrlProps/ctrlProp42.xml><?xml version="1.0" encoding="utf-8"?>
<formControlPr xmlns="http://schemas.microsoft.com/office/spreadsheetml/2009/9/main" objectType="CheckBox" fmlaLink="$R$34" lockText="1" noThreeD="1"/>
</file>

<file path=xl/ctrlProps/ctrlProp43.xml><?xml version="1.0" encoding="utf-8"?>
<formControlPr xmlns="http://schemas.microsoft.com/office/spreadsheetml/2009/9/main" objectType="CheckBox" checked="Checked" fmlaLink="$S$34" lockText="1" noThreeD="1"/>
</file>

<file path=xl/ctrlProps/ctrlProp44.xml><?xml version="1.0" encoding="utf-8"?>
<formControlPr xmlns="http://schemas.microsoft.com/office/spreadsheetml/2009/9/main" objectType="CheckBox" fmlaLink="$R$46" lockText="1"/>
</file>

<file path=xl/ctrlProps/ctrlProp45.xml><?xml version="1.0" encoding="utf-8"?>
<formControlPr xmlns="http://schemas.microsoft.com/office/spreadsheetml/2009/9/main" objectType="CheckBox" fmlaLink="$R$47" lockText="1"/>
</file>

<file path=xl/ctrlProps/ctrlProp46.xml><?xml version="1.0" encoding="utf-8"?>
<formControlPr xmlns="http://schemas.microsoft.com/office/spreadsheetml/2009/9/main" objectType="CheckBox" fmlaLink="$R$48" lockText="1"/>
</file>

<file path=xl/ctrlProps/ctrlProp47.xml><?xml version="1.0" encoding="utf-8"?>
<formControlPr xmlns="http://schemas.microsoft.com/office/spreadsheetml/2009/9/main" objectType="CheckBox" fmlaLink="$R$45" lockText="1" noThreeD="1"/>
</file>

<file path=xl/ctrlProps/ctrlProp48.xml><?xml version="1.0" encoding="utf-8"?>
<formControlPr xmlns="http://schemas.microsoft.com/office/spreadsheetml/2009/9/main" objectType="CheckBox" checked="Checked" fmlaLink="$S$45" lockText="1" noThreeD="1"/>
</file>

<file path=xl/ctrlProps/ctrlProp49.xml><?xml version="1.0" encoding="utf-8"?>
<formControlPr xmlns="http://schemas.microsoft.com/office/spreadsheetml/2009/9/main" objectType="CheckBox" fmlaLink="$R$69" lockText="1" noThreeD="1"/>
</file>

<file path=xl/ctrlProps/ctrlProp5.xml><?xml version="1.0" encoding="utf-8"?>
<formControlPr xmlns="http://schemas.microsoft.com/office/spreadsheetml/2009/9/main" objectType="CheckBox" fmlaLink="$R$15" lockText="1"/>
</file>

<file path=xl/ctrlProps/ctrlProp50.xml><?xml version="1.0" encoding="utf-8"?>
<formControlPr xmlns="http://schemas.microsoft.com/office/spreadsheetml/2009/9/main" objectType="CheckBox" checked="Checked" fmlaLink="$S$69" lockText="1" noThreeD="1"/>
</file>

<file path=xl/ctrlProps/ctrlProp51.xml><?xml version="1.0" encoding="utf-8"?>
<formControlPr xmlns="http://schemas.microsoft.com/office/spreadsheetml/2009/9/main" objectType="CheckBox" fmlaLink="$R$59" lockText="1"/>
</file>

<file path=xl/ctrlProps/ctrlProp52.xml><?xml version="1.0" encoding="utf-8"?>
<formControlPr xmlns="http://schemas.microsoft.com/office/spreadsheetml/2009/9/main" objectType="CheckBox" fmlaLink="$R$61" lockText="1"/>
</file>

<file path=xl/ctrlProps/ctrlProp53.xml><?xml version="1.0" encoding="utf-8"?>
<formControlPr xmlns="http://schemas.microsoft.com/office/spreadsheetml/2009/9/main" objectType="CheckBox" fmlaLink="$R$62" lockText="1"/>
</file>

<file path=xl/ctrlProps/ctrlProp54.xml><?xml version="1.0" encoding="utf-8"?>
<formControlPr xmlns="http://schemas.microsoft.com/office/spreadsheetml/2009/9/main" objectType="CheckBox" fmlaLink="$R$63" lockText="1"/>
</file>

<file path=xl/ctrlProps/ctrlProp55.xml><?xml version="1.0" encoding="utf-8"?>
<formControlPr xmlns="http://schemas.microsoft.com/office/spreadsheetml/2009/9/main" objectType="CheckBox" fmlaLink="$R$70" lockText="1"/>
</file>

<file path=xl/ctrlProps/ctrlProp56.xml><?xml version="1.0" encoding="utf-8"?>
<formControlPr xmlns="http://schemas.microsoft.com/office/spreadsheetml/2009/9/main" objectType="CheckBox" fmlaLink="$R$71" lockText="1"/>
</file>

<file path=xl/ctrlProps/ctrlProp57.xml><?xml version="1.0" encoding="utf-8"?>
<formControlPr xmlns="http://schemas.microsoft.com/office/spreadsheetml/2009/9/main" objectType="CheckBox" fmlaLink="$R$72" lockText="1"/>
</file>

<file path=xl/ctrlProps/ctrlProp58.xml><?xml version="1.0" encoding="utf-8"?>
<formControlPr xmlns="http://schemas.microsoft.com/office/spreadsheetml/2009/9/main" objectType="CheckBox" fmlaLink="$R$79" lockText="1"/>
</file>

<file path=xl/ctrlProps/ctrlProp59.xml><?xml version="1.0" encoding="utf-8"?>
<formControlPr xmlns="http://schemas.microsoft.com/office/spreadsheetml/2009/9/main" objectType="CheckBox" fmlaLink="$R$80" lockText="1"/>
</file>

<file path=xl/ctrlProps/ctrlProp6.xml><?xml version="1.0" encoding="utf-8"?>
<formControlPr xmlns="http://schemas.microsoft.com/office/spreadsheetml/2009/9/main" objectType="CheckBox" fmlaLink="$R$16" lockText="1"/>
</file>

<file path=xl/ctrlProps/ctrlProp60.xml><?xml version="1.0" encoding="utf-8"?>
<formControlPr xmlns="http://schemas.microsoft.com/office/spreadsheetml/2009/9/main" objectType="CheckBox" fmlaLink="$R$81" lockText="1"/>
</file>

<file path=xl/ctrlProps/ctrlProp61.xml><?xml version="1.0" encoding="utf-8"?>
<formControlPr xmlns="http://schemas.microsoft.com/office/spreadsheetml/2009/9/main" objectType="CheckBox" fmlaLink="$R$88" lockText="1"/>
</file>

<file path=xl/ctrlProps/ctrlProp62.xml><?xml version="1.0" encoding="utf-8"?>
<formControlPr xmlns="http://schemas.microsoft.com/office/spreadsheetml/2009/9/main" objectType="CheckBox" fmlaLink="$R$89" lockText="1"/>
</file>

<file path=xl/ctrlProps/ctrlProp63.xml><?xml version="1.0" encoding="utf-8"?>
<formControlPr xmlns="http://schemas.microsoft.com/office/spreadsheetml/2009/9/main" objectType="CheckBox" fmlaLink="$R$90" lockText="1"/>
</file>

<file path=xl/ctrlProps/ctrlProp64.xml><?xml version="1.0" encoding="utf-8"?>
<formControlPr xmlns="http://schemas.microsoft.com/office/spreadsheetml/2009/9/main" objectType="CheckBox" fmlaLink="$R$78" lockText="1" noThreeD="1"/>
</file>

<file path=xl/ctrlProps/ctrlProp65.xml><?xml version="1.0" encoding="utf-8"?>
<formControlPr xmlns="http://schemas.microsoft.com/office/spreadsheetml/2009/9/main" objectType="CheckBox" checked="Checked" fmlaLink="$S$78" lockText="1" noThreeD="1"/>
</file>

<file path=xl/ctrlProps/ctrlProp66.xml><?xml version="1.0" encoding="utf-8"?>
<formControlPr xmlns="http://schemas.microsoft.com/office/spreadsheetml/2009/9/main" objectType="CheckBox" fmlaLink="$R$87" lockText="1" noThreeD="1"/>
</file>

<file path=xl/ctrlProps/ctrlProp67.xml><?xml version="1.0" encoding="utf-8"?>
<formControlPr xmlns="http://schemas.microsoft.com/office/spreadsheetml/2009/9/main" objectType="CheckBox" checked="Checked" fmlaLink="$S$87" lockText="1" noThreeD="1"/>
</file>

<file path=xl/ctrlProps/ctrlProp68.xml><?xml version="1.0" encoding="utf-8"?>
<formControlPr xmlns="http://schemas.microsoft.com/office/spreadsheetml/2009/9/main" objectType="CheckBox" fmlaLink="$R$99" lockText="1"/>
</file>

<file path=xl/ctrlProps/ctrlProp69.xml><?xml version="1.0" encoding="utf-8"?>
<formControlPr xmlns="http://schemas.microsoft.com/office/spreadsheetml/2009/9/main" objectType="CheckBox" fmlaLink="$R$100" lockText="1"/>
</file>

<file path=xl/ctrlProps/ctrlProp7.xml><?xml version="1.0" encoding="utf-8"?>
<formControlPr xmlns="http://schemas.microsoft.com/office/spreadsheetml/2009/9/main" objectType="CheckBox" fmlaLink="$R$23" lockText="1"/>
</file>

<file path=xl/ctrlProps/ctrlProp70.xml><?xml version="1.0" encoding="utf-8"?>
<formControlPr xmlns="http://schemas.microsoft.com/office/spreadsheetml/2009/9/main" objectType="CheckBox" fmlaLink="$R$101" lockText="1"/>
</file>

<file path=xl/ctrlProps/ctrlProp71.xml><?xml version="1.0" encoding="utf-8"?>
<formControlPr xmlns="http://schemas.microsoft.com/office/spreadsheetml/2009/9/main" objectType="CheckBox" fmlaLink="$R$98" lockText="1" noThreeD="1"/>
</file>

<file path=xl/ctrlProps/ctrlProp72.xml><?xml version="1.0" encoding="utf-8"?>
<formControlPr xmlns="http://schemas.microsoft.com/office/spreadsheetml/2009/9/main" objectType="CheckBox" checked="Checked" fmlaLink="$S$98" lockText="1" noThreeD="1"/>
</file>

<file path=xl/ctrlProps/ctrlProp73.xml><?xml version="1.0" encoding="utf-8"?>
<formControlPr xmlns="http://schemas.microsoft.com/office/spreadsheetml/2009/9/main" objectType="CheckBox" fmlaLink="$R$122" lockText="1" noThreeD="1"/>
</file>

<file path=xl/ctrlProps/ctrlProp74.xml><?xml version="1.0" encoding="utf-8"?>
<formControlPr xmlns="http://schemas.microsoft.com/office/spreadsheetml/2009/9/main" objectType="CheckBox" checked="Checked" fmlaLink="$S$122" lockText="1" noThreeD="1"/>
</file>

<file path=xl/ctrlProps/ctrlProp75.xml><?xml version="1.0" encoding="utf-8"?>
<formControlPr xmlns="http://schemas.microsoft.com/office/spreadsheetml/2009/9/main" objectType="CheckBox" fmlaLink="$R$112" lockText="1"/>
</file>

<file path=xl/ctrlProps/ctrlProp76.xml><?xml version="1.0" encoding="utf-8"?>
<formControlPr xmlns="http://schemas.microsoft.com/office/spreadsheetml/2009/9/main" objectType="CheckBox" fmlaLink="$R$114" lockText="1"/>
</file>

<file path=xl/ctrlProps/ctrlProp77.xml><?xml version="1.0" encoding="utf-8"?>
<formControlPr xmlns="http://schemas.microsoft.com/office/spreadsheetml/2009/9/main" objectType="CheckBox" fmlaLink="$R$115" lockText="1"/>
</file>

<file path=xl/ctrlProps/ctrlProp78.xml><?xml version="1.0" encoding="utf-8"?>
<formControlPr xmlns="http://schemas.microsoft.com/office/spreadsheetml/2009/9/main" objectType="CheckBox" fmlaLink="$R$116" lockText="1"/>
</file>

<file path=xl/ctrlProps/ctrlProp79.xml><?xml version="1.0" encoding="utf-8"?>
<formControlPr xmlns="http://schemas.microsoft.com/office/spreadsheetml/2009/9/main" objectType="CheckBox" fmlaLink="$R$123" lockText="1"/>
</file>

<file path=xl/ctrlProps/ctrlProp8.xml><?xml version="1.0" encoding="utf-8"?>
<formControlPr xmlns="http://schemas.microsoft.com/office/spreadsheetml/2009/9/main" objectType="CheckBox" fmlaLink="$R$24" lockText="1"/>
</file>

<file path=xl/ctrlProps/ctrlProp80.xml><?xml version="1.0" encoding="utf-8"?>
<formControlPr xmlns="http://schemas.microsoft.com/office/spreadsheetml/2009/9/main" objectType="CheckBox" fmlaLink="$R$124" lockText="1"/>
</file>

<file path=xl/ctrlProps/ctrlProp81.xml><?xml version="1.0" encoding="utf-8"?>
<formControlPr xmlns="http://schemas.microsoft.com/office/spreadsheetml/2009/9/main" objectType="CheckBox" fmlaLink="$R$125" lockText="1"/>
</file>

<file path=xl/ctrlProps/ctrlProp82.xml><?xml version="1.0" encoding="utf-8"?>
<formControlPr xmlns="http://schemas.microsoft.com/office/spreadsheetml/2009/9/main" objectType="CheckBox" fmlaLink="$R$132" lockText="1"/>
</file>

<file path=xl/ctrlProps/ctrlProp83.xml><?xml version="1.0" encoding="utf-8"?>
<formControlPr xmlns="http://schemas.microsoft.com/office/spreadsheetml/2009/9/main" objectType="CheckBox" fmlaLink="$R$133" lockText="1"/>
</file>

<file path=xl/ctrlProps/ctrlProp84.xml><?xml version="1.0" encoding="utf-8"?>
<formControlPr xmlns="http://schemas.microsoft.com/office/spreadsheetml/2009/9/main" objectType="CheckBox" fmlaLink="$R$134" lockText="1"/>
</file>

<file path=xl/ctrlProps/ctrlProp85.xml><?xml version="1.0" encoding="utf-8"?>
<formControlPr xmlns="http://schemas.microsoft.com/office/spreadsheetml/2009/9/main" objectType="CheckBox" fmlaLink="$R$141" lockText="1"/>
</file>

<file path=xl/ctrlProps/ctrlProp86.xml><?xml version="1.0" encoding="utf-8"?>
<formControlPr xmlns="http://schemas.microsoft.com/office/spreadsheetml/2009/9/main" objectType="CheckBox" fmlaLink="$R$142" lockText="1"/>
</file>

<file path=xl/ctrlProps/ctrlProp87.xml><?xml version="1.0" encoding="utf-8"?>
<formControlPr xmlns="http://schemas.microsoft.com/office/spreadsheetml/2009/9/main" objectType="CheckBox" fmlaLink="$R$143" lockText="1"/>
</file>

<file path=xl/ctrlProps/ctrlProp88.xml><?xml version="1.0" encoding="utf-8"?>
<formControlPr xmlns="http://schemas.microsoft.com/office/spreadsheetml/2009/9/main" objectType="CheckBox" fmlaLink="$R$131" lockText="1" noThreeD="1"/>
</file>

<file path=xl/ctrlProps/ctrlProp89.xml><?xml version="1.0" encoding="utf-8"?>
<formControlPr xmlns="http://schemas.microsoft.com/office/spreadsheetml/2009/9/main" objectType="CheckBox" checked="Checked" fmlaLink="$S$131" lockText="1" noThreeD="1"/>
</file>

<file path=xl/ctrlProps/ctrlProp9.xml><?xml version="1.0" encoding="utf-8"?>
<formControlPr xmlns="http://schemas.microsoft.com/office/spreadsheetml/2009/9/main" objectType="CheckBox" fmlaLink="$R$25" lockText="1"/>
</file>

<file path=xl/ctrlProps/ctrlProp90.xml><?xml version="1.0" encoding="utf-8"?>
<formControlPr xmlns="http://schemas.microsoft.com/office/spreadsheetml/2009/9/main" objectType="CheckBox" fmlaLink="$R$140" lockText="1" noThreeD="1"/>
</file>

<file path=xl/ctrlProps/ctrlProp91.xml><?xml version="1.0" encoding="utf-8"?>
<formControlPr xmlns="http://schemas.microsoft.com/office/spreadsheetml/2009/9/main" objectType="CheckBox" checked="Checked" fmlaLink="$S$140" lockText="1" noThreeD="1"/>
</file>

<file path=xl/ctrlProps/ctrlProp92.xml><?xml version="1.0" encoding="utf-8"?>
<formControlPr xmlns="http://schemas.microsoft.com/office/spreadsheetml/2009/9/main" objectType="CheckBox" fmlaLink="$R$152" lockText="1"/>
</file>

<file path=xl/ctrlProps/ctrlProp93.xml><?xml version="1.0" encoding="utf-8"?>
<formControlPr xmlns="http://schemas.microsoft.com/office/spreadsheetml/2009/9/main" objectType="CheckBox" fmlaLink="$R$153" lockText="1"/>
</file>

<file path=xl/ctrlProps/ctrlProp94.xml><?xml version="1.0" encoding="utf-8"?>
<formControlPr xmlns="http://schemas.microsoft.com/office/spreadsheetml/2009/9/main" objectType="CheckBox" fmlaLink="$R$154" lockText="1"/>
</file>

<file path=xl/ctrlProps/ctrlProp95.xml><?xml version="1.0" encoding="utf-8"?>
<formControlPr xmlns="http://schemas.microsoft.com/office/spreadsheetml/2009/9/main" objectType="CheckBox" fmlaLink="$R$151" lockText="1" noThreeD="1"/>
</file>

<file path=xl/ctrlProps/ctrlProp96.xml><?xml version="1.0" encoding="utf-8"?>
<formControlPr xmlns="http://schemas.microsoft.com/office/spreadsheetml/2009/9/main" objectType="CheckBox" checked="Checked" fmlaLink="$S$151" lockText="1" noThreeD="1"/>
</file>

<file path=xl/ctrlProps/ctrlProp97.xml><?xml version="1.0" encoding="utf-8"?>
<formControlPr xmlns="http://schemas.microsoft.com/office/spreadsheetml/2009/9/main" objectType="CheckBox" fmlaLink="$R$175" lockText="1" noThreeD="1"/>
</file>

<file path=xl/ctrlProps/ctrlProp98.xml><?xml version="1.0" encoding="utf-8"?>
<formControlPr xmlns="http://schemas.microsoft.com/office/spreadsheetml/2009/9/main" objectType="CheckBox" checked="Checked" fmlaLink="$S$175" lockText="1" noThreeD="1"/>
</file>

<file path=xl/ctrlProps/ctrlProp99.xml><?xml version="1.0" encoding="utf-8"?>
<formControlPr xmlns="http://schemas.microsoft.com/office/spreadsheetml/2009/9/main" objectType="CheckBox" fmlaLink="$R$165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387246</xdr:colOff>
      <xdr:row>0</xdr:row>
      <xdr:rowOff>108585</xdr:rowOff>
    </xdr:from>
    <xdr:to>
      <xdr:col>14</xdr:col>
      <xdr:colOff>295808</xdr:colOff>
      <xdr:row>0</xdr:row>
      <xdr:rowOff>395098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8226" y="108585"/>
          <a:ext cx="914402" cy="28651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</xdr:row>
          <xdr:rowOff>28575</xdr:rowOff>
        </xdr:from>
        <xdr:to>
          <xdr:col>8</xdr:col>
          <xdr:colOff>371475</xdr:colOff>
          <xdr:row>21</xdr:row>
          <xdr:rowOff>228600</xdr:rowOff>
        </xdr:to>
        <xdr:sp macro="" textlink="">
          <xdr:nvSpPr>
            <xdr:cNvPr id="1025" name="Check Box 1" descr="Annualized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21</xdr:row>
          <xdr:rowOff>28575</xdr:rowOff>
        </xdr:from>
        <xdr:to>
          <xdr:col>9</xdr:col>
          <xdr:colOff>0</xdr:colOff>
          <xdr:row>21</xdr:row>
          <xdr:rowOff>247650</xdr:rowOff>
        </xdr:to>
        <xdr:sp macro="" textlink="">
          <xdr:nvSpPr>
            <xdr:cNvPr id="1026" name="Check Box 2" descr="YTD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0</xdr:rowOff>
        </xdr:from>
        <xdr:to>
          <xdr:col>2</xdr:col>
          <xdr:colOff>600075</xdr:colOff>
          <xdr:row>11</xdr:row>
          <xdr:rowOff>247650</xdr:rowOff>
        </xdr:to>
        <xdr:sp macro="" textlink="">
          <xdr:nvSpPr>
            <xdr:cNvPr id="1032" name="Check Box 8" descr="Annualized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13</xdr:row>
          <xdr:rowOff>0</xdr:rowOff>
        </xdr:from>
        <xdr:to>
          <xdr:col>2</xdr:col>
          <xdr:colOff>590550</xdr:colOff>
          <xdr:row>13</xdr:row>
          <xdr:rowOff>247650</xdr:rowOff>
        </xdr:to>
        <xdr:sp macro="" textlink="">
          <xdr:nvSpPr>
            <xdr:cNvPr id="1033" name="Check Box 9" descr="Annualized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14</xdr:row>
          <xdr:rowOff>0</xdr:rowOff>
        </xdr:from>
        <xdr:to>
          <xdr:col>2</xdr:col>
          <xdr:colOff>600075</xdr:colOff>
          <xdr:row>14</xdr:row>
          <xdr:rowOff>247650</xdr:rowOff>
        </xdr:to>
        <xdr:sp macro="" textlink="">
          <xdr:nvSpPr>
            <xdr:cNvPr id="1034" name="Check Box 10" descr="Annualized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15</xdr:row>
          <xdr:rowOff>0</xdr:rowOff>
        </xdr:from>
        <xdr:to>
          <xdr:col>2</xdr:col>
          <xdr:colOff>600075</xdr:colOff>
          <xdr:row>15</xdr:row>
          <xdr:rowOff>247650</xdr:rowOff>
        </xdr:to>
        <xdr:sp macro="" textlink="">
          <xdr:nvSpPr>
            <xdr:cNvPr id="1035" name="Check Box 11" descr="Annualized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22</xdr:row>
          <xdr:rowOff>0</xdr:rowOff>
        </xdr:from>
        <xdr:to>
          <xdr:col>2</xdr:col>
          <xdr:colOff>590550</xdr:colOff>
          <xdr:row>22</xdr:row>
          <xdr:rowOff>247650</xdr:rowOff>
        </xdr:to>
        <xdr:sp macro="" textlink="">
          <xdr:nvSpPr>
            <xdr:cNvPr id="1037" name="Check Box 13" descr="Annualized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23</xdr:row>
          <xdr:rowOff>0</xdr:rowOff>
        </xdr:from>
        <xdr:to>
          <xdr:col>2</xdr:col>
          <xdr:colOff>590550</xdr:colOff>
          <xdr:row>23</xdr:row>
          <xdr:rowOff>247650</xdr:rowOff>
        </xdr:to>
        <xdr:sp macro="" textlink="">
          <xdr:nvSpPr>
            <xdr:cNvPr id="1038" name="Check Box 14" descr="Annualized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24</xdr:row>
          <xdr:rowOff>0</xdr:rowOff>
        </xdr:from>
        <xdr:to>
          <xdr:col>2</xdr:col>
          <xdr:colOff>590550</xdr:colOff>
          <xdr:row>24</xdr:row>
          <xdr:rowOff>247650</xdr:rowOff>
        </xdr:to>
        <xdr:sp macro="" textlink="">
          <xdr:nvSpPr>
            <xdr:cNvPr id="1039" name="Check Box 15" descr="Annualized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31</xdr:row>
          <xdr:rowOff>0</xdr:rowOff>
        </xdr:from>
        <xdr:to>
          <xdr:col>2</xdr:col>
          <xdr:colOff>590550</xdr:colOff>
          <xdr:row>31</xdr:row>
          <xdr:rowOff>247650</xdr:rowOff>
        </xdr:to>
        <xdr:sp macro="" textlink="">
          <xdr:nvSpPr>
            <xdr:cNvPr id="1042" name="Check Box 18" descr="Annualized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32</xdr:row>
          <xdr:rowOff>0</xdr:rowOff>
        </xdr:from>
        <xdr:to>
          <xdr:col>2</xdr:col>
          <xdr:colOff>590550</xdr:colOff>
          <xdr:row>32</xdr:row>
          <xdr:rowOff>247650</xdr:rowOff>
        </xdr:to>
        <xdr:sp macro="" textlink="">
          <xdr:nvSpPr>
            <xdr:cNvPr id="1043" name="Check Box 19" descr="Annualized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33</xdr:row>
          <xdr:rowOff>0</xdr:rowOff>
        </xdr:from>
        <xdr:to>
          <xdr:col>2</xdr:col>
          <xdr:colOff>590550</xdr:colOff>
          <xdr:row>33</xdr:row>
          <xdr:rowOff>247650</xdr:rowOff>
        </xdr:to>
        <xdr:sp macro="" textlink="">
          <xdr:nvSpPr>
            <xdr:cNvPr id="1044" name="Check Box 20" descr="Annualized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40</xdr:row>
          <xdr:rowOff>0</xdr:rowOff>
        </xdr:from>
        <xdr:to>
          <xdr:col>2</xdr:col>
          <xdr:colOff>590550</xdr:colOff>
          <xdr:row>40</xdr:row>
          <xdr:rowOff>247650</xdr:rowOff>
        </xdr:to>
        <xdr:sp macro="" textlink="">
          <xdr:nvSpPr>
            <xdr:cNvPr id="1045" name="Check Box 21" descr="Annualized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41</xdr:row>
          <xdr:rowOff>0</xdr:rowOff>
        </xdr:from>
        <xdr:to>
          <xdr:col>2</xdr:col>
          <xdr:colOff>590550</xdr:colOff>
          <xdr:row>41</xdr:row>
          <xdr:rowOff>247650</xdr:rowOff>
        </xdr:to>
        <xdr:sp macro="" textlink="">
          <xdr:nvSpPr>
            <xdr:cNvPr id="1046" name="Check Box 22" descr="Annualized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42</xdr:row>
          <xdr:rowOff>0</xdr:rowOff>
        </xdr:from>
        <xdr:to>
          <xdr:col>2</xdr:col>
          <xdr:colOff>590550</xdr:colOff>
          <xdr:row>42</xdr:row>
          <xdr:rowOff>247650</xdr:rowOff>
        </xdr:to>
        <xdr:sp macro="" textlink="">
          <xdr:nvSpPr>
            <xdr:cNvPr id="1047" name="Check Box 23" descr="Annualized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30</xdr:row>
          <xdr:rowOff>28575</xdr:rowOff>
        </xdr:from>
        <xdr:to>
          <xdr:col>8</xdr:col>
          <xdr:colOff>371475</xdr:colOff>
          <xdr:row>30</xdr:row>
          <xdr:rowOff>228600</xdr:rowOff>
        </xdr:to>
        <xdr:sp macro="" textlink="">
          <xdr:nvSpPr>
            <xdr:cNvPr id="1048" name="Check Box 24" descr="Annualized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30</xdr:row>
          <xdr:rowOff>28575</xdr:rowOff>
        </xdr:from>
        <xdr:to>
          <xdr:col>9</xdr:col>
          <xdr:colOff>0</xdr:colOff>
          <xdr:row>30</xdr:row>
          <xdr:rowOff>247650</xdr:rowOff>
        </xdr:to>
        <xdr:sp macro="" textlink="">
          <xdr:nvSpPr>
            <xdr:cNvPr id="1049" name="Check Box 25" descr="YTD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39</xdr:row>
          <xdr:rowOff>28575</xdr:rowOff>
        </xdr:from>
        <xdr:to>
          <xdr:col>8</xdr:col>
          <xdr:colOff>371475</xdr:colOff>
          <xdr:row>39</xdr:row>
          <xdr:rowOff>228600</xdr:rowOff>
        </xdr:to>
        <xdr:sp macro="" textlink="">
          <xdr:nvSpPr>
            <xdr:cNvPr id="1050" name="Check Box 26" descr="Annualized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39</xdr:row>
          <xdr:rowOff>28575</xdr:rowOff>
        </xdr:from>
        <xdr:to>
          <xdr:col>9</xdr:col>
          <xdr:colOff>0</xdr:colOff>
          <xdr:row>39</xdr:row>
          <xdr:rowOff>247650</xdr:rowOff>
        </xdr:to>
        <xdr:sp macro="" textlink="">
          <xdr:nvSpPr>
            <xdr:cNvPr id="1051" name="Check Box 27" descr="YTD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51</xdr:row>
          <xdr:rowOff>0</xdr:rowOff>
        </xdr:from>
        <xdr:to>
          <xdr:col>2</xdr:col>
          <xdr:colOff>590550</xdr:colOff>
          <xdr:row>51</xdr:row>
          <xdr:rowOff>247650</xdr:rowOff>
        </xdr:to>
        <xdr:sp macro="" textlink="">
          <xdr:nvSpPr>
            <xdr:cNvPr id="1052" name="Check Box 28" descr="Annualized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52</xdr:row>
          <xdr:rowOff>0</xdr:rowOff>
        </xdr:from>
        <xdr:to>
          <xdr:col>2</xdr:col>
          <xdr:colOff>590550</xdr:colOff>
          <xdr:row>52</xdr:row>
          <xdr:rowOff>247650</xdr:rowOff>
        </xdr:to>
        <xdr:sp macro="" textlink="">
          <xdr:nvSpPr>
            <xdr:cNvPr id="1053" name="Check Box 29" descr="Annualized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53</xdr:row>
          <xdr:rowOff>0</xdr:rowOff>
        </xdr:from>
        <xdr:to>
          <xdr:col>2</xdr:col>
          <xdr:colOff>590550</xdr:colOff>
          <xdr:row>53</xdr:row>
          <xdr:rowOff>247650</xdr:rowOff>
        </xdr:to>
        <xdr:sp macro="" textlink="">
          <xdr:nvSpPr>
            <xdr:cNvPr id="1054" name="Check Box 30" descr="Annualized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50</xdr:row>
          <xdr:rowOff>28575</xdr:rowOff>
        </xdr:from>
        <xdr:to>
          <xdr:col>8</xdr:col>
          <xdr:colOff>371475</xdr:colOff>
          <xdr:row>50</xdr:row>
          <xdr:rowOff>228600</xdr:rowOff>
        </xdr:to>
        <xdr:sp macro="" textlink="">
          <xdr:nvSpPr>
            <xdr:cNvPr id="1055" name="Check Box 31" descr="Annualized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50</xdr:row>
          <xdr:rowOff>28575</xdr:rowOff>
        </xdr:from>
        <xdr:to>
          <xdr:col>9</xdr:col>
          <xdr:colOff>0</xdr:colOff>
          <xdr:row>50</xdr:row>
          <xdr:rowOff>247650</xdr:rowOff>
        </xdr:to>
        <xdr:sp macro="" textlink="">
          <xdr:nvSpPr>
            <xdr:cNvPr id="1056" name="Check Box 32" descr="YTD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387246</xdr:colOff>
      <xdr:row>0</xdr:row>
      <xdr:rowOff>108585</xdr:rowOff>
    </xdr:from>
    <xdr:to>
      <xdr:col>14</xdr:col>
      <xdr:colOff>295808</xdr:colOff>
      <xdr:row>0</xdr:row>
      <xdr:rowOff>395098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7246" y="108585"/>
          <a:ext cx="889637" cy="28651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28575</xdr:rowOff>
        </xdr:from>
        <xdr:to>
          <xdr:col>8</xdr:col>
          <xdr:colOff>371475</xdr:colOff>
          <xdr:row>15</xdr:row>
          <xdr:rowOff>228600</xdr:rowOff>
        </xdr:to>
        <xdr:sp macro="" textlink="">
          <xdr:nvSpPr>
            <xdr:cNvPr id="4097" name="Check Box 1" descr="Annualized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</xdr:row>
          <xdr:rowOff>28575</xdr:rowOff>
        </xdr:from>
        <xdr:to>
          <xdr:col>9</xdr:col>
          <xdr:colOff>0</xdr:colOff>
          <xdr:row>15</xdr:row>
          <xdr:rowOff>238125</xdr:rowOff>
        </xdr:to>
        <xdr:sp macro="" textlink="">
          <xdr:nvSpPr>
            <xdr:cNvPr id="4098" name="Check Box 2" descr="YTD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</xdr:row>
          <xdr:rowOff>0</xdr:rowOff>
        </xdr:from>
        <xdr:to>
          <xdr:col>2</xdr:col>
          <xdr:colOff>600075</xdr:colOff>
          <xdr:row>5</xdr:row>
          <xdr:rowOff>247650</xdr:rowOff>
        </xdr:to>
        <xdr:sp macro="" textlink="">
          <xdr:nvSpPr>
            <xdr:cNvPr id="4101" name="Check Box 5" descr="Annualized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0</xdr:rowOff>
        </xdr:from>
        <xdr:to>
          <xdr:col>2</xdr:col>
          <xdr:colOff>590550</xdr:colOff>
          <xdr:row>7</xdr:row>
          <xdr:rowOff>247650</xdr:rowOff>
        </xdr:to>
        <xdr:sp macro="" textlink="">
          <xdr:nvSpPr>
            <xdr:cNvPr id="4102" name="Check Box 6" descr="Annualized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2</xdr:col>
          <xdr:colOff>600075</xdr:colOff>
          <xdr:row>8</xdr:row>
          <xdr:rowOff>247650</xdr:rowOff>
        </xdr:to>
        <xdr:sp macro="" textlink="">
          <xdr:nvSpPr>
            <xdr:cNvPr id="4103" name="Check Box 7" descr="Annualized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9</xdr:row>
          <xdr:rowOff>0</xdr:rowOff>
        </xdr:from>
        <xdr:to>
          <xdr:col>2</xdr:col>
          <xdr:colOff>600075</xdr:colOff>
          <xdr:row>9</xdr:row>
          <xdr:rowOff>247650</xdr:rowOff>
        </xdr:to>
        <xdr:sp macro="" textlink="">
          <xdr:nvSpPr>
            <xdr:cNvPr id="4104" name="Check Box 8" descr="Annualized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</xdr:row>
          <xdr:rowOff>0</xdr:rowOff>
        </xdr:from>
        <xdr:to>
          <xdr:col>2</xdr:col>
          <xdr:colOff>590550</xdr:colOff>
          <xdr:row>16</xdr:row>
          <xdr:rowOff>247650</xdr:rowOff>
        </xdr:to>
        <xdr:sp macro="" textlink="">
          <xdr:nvSpPr>
            <xdr:cNvPr id="4105" name="Check Box 9" descr="Annualized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</xdr:row>
          <xdr:rowOff>0</xdr:rowOff>
        </xdr:from>
        <xdr:to>
          <xdr:col>2</xdr:col>
          <xdr:colOff>590550</xdr:colOff>
          <xdr:row>17</xdr:row>
          <xdr:rowOff>247650</xdr:rowOff>
        </xdr:to>
        <xdr:sp macro="" textlink="">
          <xdr:nvSpPr>
            <xdr:cNvPr id="4106" name="Check Box 10" descr="Annualized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18</xdr:row>
          <xdr:rowOff>0</xdr:rowOff>
        </xdr:from>
        <xdr:to>
          <xdr:col>2</xdr:col>
          <xdr:colOff>590550</xdr:colOff>
          <xdr:row>18</xdr:row>
          <xdr:rowOff>247650</xdr:rowOff>
        </xdr:to>
        <xdr:sp macro="" textlink="">
          <xdr:nvSpPr>
            <xdr:cNvPr id="4107" name="Check Box 11" descr="Annualized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25</xdr:row>
          <xdr:rowOff>0</xdr:rowOff>
        </xdr:from>
        <xdr:to>
          <xdr:col>2</xdr:col>
          <xdr:colOff>590550</xdr:colOff>
          <xdr:row>25</xdr:row>
          <xdr:rowOff>247650</xdr:rowOff>
        </xdr:to>
        <xdr:sp macro="" textlink="">
          <xdr:nvSpPr>
            <xdr:cNvPr id="4108" name="Check Box 12" descr="Annualized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26</xdr:row>
          <xdr:rowOff>0</xdr:rowOff>
        </xdr:from>
        <xdr:to>
          <xdr:col>2</xdr:col>
          <xdr:colOff>590550</xdr:colOff>
          <xdr:row>26</xdr:row>
          <xdr:rowOff>247650</xdr:rowOff>
        </xdr:to>
        <xdr:sp macro="" textlink="">
          <xdr:nvSpPr>
            <xdr:cNvPr id="4109" name="Check Box 13" descr="Annualized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27</xdr:row>
          <xdr:rowOff>0</xdr:rowOff>
        </xdr:from>
        <xdr:to>
          <xdr:col>2</xdr:col>
          <xdr:colOff>590550</xdr:colOff>
          <xdr:row>27</xdr:row>
          <xdr:rowOff>247650</xdr:rowOff>
        </xdr:to>
        <xdr:sp macro="" textlink="">
          <xdr:nvSpPr>
            <xdr:cNvPr id="4110" name="Check Box 14" descr="Annualized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34</xdr:row>
          <xdr:rowOff>0</xdr:rowOff>
        </xdr:from>
        <xdr:to>
          <xdr:col>2</xdr:col>
          <xdr:colOff>590550</xdr:colOff>
          <xdr:row>34</xdr:row>
          <xdr:rowOff>247650</xdr:rowOff>
        </xdr:to>
        <xdr:sp macro="" textlink="">
          <xdr:nvSpPr>
            <xdr:cNvPr id="4111" name="Check Box 15" descr="Annualized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35</xdr:row>
          <xdr:rowOff>0</xdr:rowOff>
        </xdr:from>
        <xdr:to>
          <xdr:col>2</xdr:col>
          <xdr:colOff>590550</xdr:colOff>
          <xdr:row>35</xdr:row>
          <xdr:rowOff>247650</xdr:rowOff>
        </xdr:to>
        <xdr:sp macro="" textlink="">
          <xdr:nvSpPr>
            <xdr:cNvPr id="4112" name="Check Box 16" descr="Annualized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36</xdr:row>
          <xdr:rowOff>0</xdr:rowOff>
        </xdr:from>
        <xdr:to>
          <xdr:col>2</xdr:col>
          <xdr:colOff>590550</xdr:colOff>
          <xdr:row>36</xdr:row>
          <xdr:rowOff>247650</xdr:rowOff>
        </xdr:to>
        <xdr:sp macro="" textlink="">
          <xdr:nvSpPr>
            <xdr:cNvPr id="4113" name="Check Box 17" descr="Annualized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28575</xdr:rowOff>
        </xdr:from>
        <xdr:to>
          <xdr:col>8</xdr:col>
          <xdr:colOff>371475</xdr:colOff>
          <xdr:row>24</xdr:row>
          <xdr:rowOff>228600</xdr:rowOff>
        </xdr:to>
        <xdr:sp macro="" textlink="">
          <xdr:nvSpPr>
            <xdr:cNvPr id="4114" name="Check Box 18" descr="Annualized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24</xdr:row>
          <xdr:rowOff>28575</xdr:rowOff>
        </xdr:from>
        <xdr:to>
          <xdr:col>9</xdr:col>
          <xdr:colOff>0</xdr:colOff>
          <xdr:row>24</xdr:row>
          <xdr:rowOff>238125</xdr:rowOff>
        </xdr:to>
        <xdr:sp macro="" textlink="">
          <xdr:nvSpPr>
            <xdr:cNvPr id="4115" name="Check Box 19" descr="YTD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33</xdr:row>
          <xdr:rowOff>28575</xdr:rowOff>
        </xdr:from>
        <xdr:to>
          <xdr:col>8</xdr:col>
          <xdr:colOff>371475</xdr:colOff>
          <xdr:row>33</xdr:row>
          <xdr:rowOff>228600</xdr:rowOff>
        </xdr:to>
        <xdr:sp macro="" textlink="">
          <xdr:nvSpPr>
            <xdr:cNvPr id="4116" name="Check Box 20" descr="Annualized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33</xdr:row>
          <xdr:rowOff>28575</xdr:rowOff>
        </xdr:from>
        <xdr:to>
          <xdr:col>9</xdr:col>
          <xdr:colOff>0</xdr:colOff>
          <xdr:row>33</xdr:row>
          <xdr:rowOff>238125</xdr:rowOff>
        </xdr:to>
        <xdr:sp macro="" textlink="">
          <xdr:nvSpPr>
            <xdr:cNvPr id="4117" name="Check Box 21" descr="YTD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45</xdr:row>
          <xdr:rowOff>0</xdr:rowOff>
        </xdr:from>
        <xdr:to>
          <xdr:col>2</xdr:col>
          <xdr:colOff>590550</xdr:colOff>
          <xdr:row>45</xdr:row>
          <xdr:rowOff>247650</xdr:rowOff>
        </xdr:to>
        <xdr:sp macro="" textlink="">
          <xdr:nvSpPr>
            <xdr:cNvPr id="4118" name="Check Box 22" descr="Annualized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46</xdr:row>
          <xdr:rowOff>0</xdr:rowOff>
        </xdr:from>
        <xdr:to>
          <xdr:col>2</xdr:col>
          <xdr:colOff>590550</xdr:colOff>
          <xdr:row>46</xdr:row>
          <xdr:rowOff>247650</xdr:rowOff>
        </xdr:to>
        <xdr:sp macro="" textlink="">
          <xdr:nvSpPr>
            <xdr:cNvPr id="4119" name="Check Box 23" descr="Annualized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47</xdr:row>
          <xdr:rowOff>0</xdr:rowOff>
        </xdr:from>
        <xdr:to>
          <xdr:col>2</xdr:col>
          <xdr:colOff>590550</xdr:colOff>
          <xdr:row>47</xdr:row>
          <xdr:rowOff>247650</xdr:rowOff>
        </xdr:to>
        <xdr:sp macro="" textlink="">
          <xdr:nvSpPr>
            <xdr:cNvPr id="4120" name="Check Box 24" descr="Annualized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44</xdr:row>
          <xdr:rowOff>28575</xdr:rowOff>
        </xdr:from>
        <xdr:to>
          <xdr:col>8</xdr:col>
          <xdr:colOff>371475</xdr:colOff>
          <xdr:row>44</xdr:row>
          <xdr:rowOff>228600</xdr:rowOff>
        </xdr:to>
        <xdr:sp macro="" textlink="">
          <xdr:nvSpPr>
            <xdr:cNvPr id="4121" name="Check Box 25" descr="Annualized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44</xdr:row>
          <xdr:rowOff>28575</xdr:rowOff>
        </xdr:from>
        <xdr:to>
          <xdr:col>9</xdr:col>
          <xdr:colOff>0</xdr:colOff>
          <xdr:row>44</xdr:row>
          <xdr:rowOff>238125</xdr:rowOff>
        </xdr:to>
        <xdr:sp macro="" textlink="">
          <xdr:nvSpPr>
            <xdr:cNvPr id="4122" name="Check Box 26" descr="YTD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68</xdr:row>
          <xdr:rowOff>28575</xdr:rowOff>
        </xdr:from>
        <xdr:to>
          <xdr:col>8</xdr:col>
          <xdr:colOff>371475</xdr:colOff>
          <xdr:row>68</xdr:row>
          <xdr:rowOff>238125</xdr:rowOff>
        </xdr:to>
        <xdr:sp macro="" textlink="">
          <xdr:nvSpPr>
            <xdr:cNvPr id="4137" name="Check Box 41" descr="Annualized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68</xdr:row>
          <xdr:rowOff>28575</xdr:rowOff>
        </xdr:from>
        <xdr:to>
          <xdr:col>9</xdr:col>
          <xdr:colOff>0</xdr:colOff>
          <xdr:row>68</xdr:row>
          <xdr:rowOff>247650</xdr:rowOff>
        </xdr:to>
        <xdr:sp macro="" textlink="">
          <xdr:nvSpPr>
            <xdr:cNvPr id="4138" name="Check Box 42" descr="YTD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58</xdr:row>
          <xdr:rowOff>0</xdr:rowOff>
        </xdr:from>
        <xdr:to>
          <xdr:col>2</xdr:col>
          <xdr:colOff>600075</xdr:colOff>
          <xdr:row>58</xdr:row>
          <xdr:rowOff>247650</xdr:rowOff>
        </xdr:to>
        <xdr:sp macro="" textlink="">
          <xdr:nvSpPr>
            <xdr:cNvPr id="4141" name="Check Box 45" descr="Annualized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60</xdr:row>
          <xdr:rowOff>0</xdr:rowOff>
        </xdr:from>
        <xdr:to>
          <xdr:col>2</xdr:col>
          <xdr:colOff>590550</xdr:colOff>
          <xdr:row>60</xdr:row>
          <xdr:rowOff>247650</xdr:rowOff>
        </xdr:to>
        <xdr:sp macro="" textlink="">
          <xdr:nvSpPr>
            <xdr:cNvPr id="4142" name="Check Box 46" descr="Annualized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61</xdr:row>
          <xdr:rowOff>0</xdr:rowOff>
        </xdr:from>
        <xdr:to>
          <xdr:col>2</xdr:col>
          <xdr:colOff>600075</xdr:colOff>
          <xdr:row>61</xdr:row>
          <xdr:rowOff>247650</xdr:rowOff>
        </xdr:to>
        <xdr:sp macro="" textlink="">
          <xdr:nvSpPr>
            <xdr:cNvPr id="4143" name="Check Box 47" descr="Annualized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62</xdr:row>
          <xdr:rowOff>0</xdr:rowOff>
        </xdr:from>
        <xdr:to>
          <xdr:col>2</xdr:col>
          <xdr:colOff>600075</xdr:colOff>
          <xdr:row>62</xdr:row>
          <xdr:rowOff>247650</xdr:rowOff>
        </xdr:to>
        <xdr:sp macro="" textlink="">
          <xdr:nvSpPr>
            <xdr:cNvPr id="4144" name="Check Box 48" descr="Annualized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69</xdr:row>
          <xdr:rowOff>0</xdr:rowOff>
        </xdr:from>
        <xdr:to>
          <xdr:col>2</xdr:col>
          <xdr:colOff>590550</xdr:colOff>
          <xdr:row>69</xdr:row>
          <xdr:rowOff>247650</xdr:rowOff>
        </xdr:to>
        <xdr:sp macro="" textlink="">
          <xdr:nvSpPr>
            <xdr:cNvPr id="4145" name="Check Box 49" descr="Annualized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70</xdr:row>
          <xdr:rowOff>0</xdr:rowOff>
        </xdr:from>
        <xdr:to>
          <xdr:col>2</xdr:col>
          <xdr:colOff>590550</xdr:colOff>
          <xdr:row>71</xdr:row>
          <xdr:rowOff>0</xdr:rowOff>
        </xdr:to>
        <xdr:sp macro="" textlink="">
          <xdr:nvSpPr>
            <xdr:cNvPr id="4146" name="Check Box 50" descr="Annualized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71</xdr:row>
          <xdr:rowOff>0</xdr:rowOff>
        </xdr:from>
        <xdr:to>
          <xdr:col>2</xdr:col>
          <xdr:colOff>590550</xdr:colOff>
          <xdr:row>72</xdr:row>
          <xdr:rowOff>0</xdr:rowOff>
        </xdr:to>
        <xdr:sp macro="" textlink="">
          <xdr:nvSpPr>
            <xdr:cNvPr id="4147" name="Check Box 51" descr="Annualized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78</xdr:row>
          <xdr:rowOff>0</xdr:rowOff>
        </xdr:from>
        <xdr:to>
          <xdr:col>2</xdr:col>
          <xdr:colOff>590550</xdr:colOff>
          <xdr:row>78</xdr:row>
          <xdr:rowOff>247650</xdr:rowOff>
        </xdr:to>
        <xdr:sp macro="" textlink="">
          <xdr:nvSpPr>
            <xdr:cNvPr id="4148" name="Check Box 52" descr="Annualized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79</xdr:row>
          <xdr:rowOff>0</xdr:rowOff>
        </xdr:from>
        <xdr:to>
          <xdr:col>2</xdr:col>
          <xdr:colOff>590550</xdr:colOff>
          <xdr:row>79</xdr:row>
          <xdr:rowOff>247650</xdr:rowOff>
        </xdr:to>
        <xdr:sp macro="" textlink="">
          <xdr:nvSpPr>
            <xdr:cNvPr id="4149" name="Check Box 53" descr="Annualized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80</xdr:row>
          <xdr:rowOff>0</xdr:rowOff>
        </xdr:from>
        <xdr:to>
          <xdr:col>2</xdr:col>
          <xdr:colOff>590550</xdr:colOff>
          <xdr:row>80</xdr:row>
          <xdr:rowOff>247650</xdr:rowOff>
        </xdr:to>
        <xdr:sp macro="" textlink="">
          <xdr:nvSpPr>
            <xdr:cNvPr id="4150" name="Check Box 54" descr="Annualized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87</xdr:row>
          <xdr:rowOff>0</xdr:rowOff>
        </xdr:from>
        <xdr:to>
          <xdr:col>2</xdr:col>
          <xdr:colOff>590550</xdr:colOff>
          <xdr:row>87</xdr:row>
          <xdr:rowOff>247650</xdr:rowOff>
        </xdr:to>
        <xdr:sp macro="" textlink="">
          <xdr:nvSpPr>
            <xdr:cNvPr id="4151" name="Check Box 55" descr="Annualized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88</xdr:row>
          <xdr:rowOff>0</xdr:rowOff>
        </xdr:from>
        <xdr:to>
          <xdr:col>2</xdr:col>
          <xdr:colOff>590550</xdr:colOff>
          <xdr:row>88</xdr:row>
          <xdr:rowOff>247650</xdr:rowOff>
        </xdr:to>
        <xdr:sp macro="" textlink="">
          <xdr:nvSpPr>
            <xdr:cNvPr id="4152" name="Check Box 56" descr="Annualized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89</xdr:row>
          <xdr:rowOff>0</xdr:rowOff>
        </xdr:from>
        <xdr:to>
          <xdr:col>2</xdr:col>
          <xdr:colOff>590550</xdr:colOff>
          <xdr:row>89</xdr:row>
          <xdr:rowOff>247650</xdr:rowOff>
        </xdr:to>
        <xdr:sp macro="" textlink="">
          <xdr:nvSpPr>
            <xdr:cNvPr id="4153" name="Check Box 57" descr="Annualized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77</xdr:row>
          <xdr:rowOff>28575</xdr:rowOff>
        </xdr:from>
        <xdr:to>
          <xdr:col>8</xdr:col>
          <xdr:colOff>371475</xdr:colOff>
          <xdr:row>77</xdr:row>
          <xdr:rowOff>238125</xdr:rowOff>
        </xdr:to>
        <xdr:sp macro="" textlink="">
          <xdr:nvSpPr>
            <xdr:cNvPr id="4154" name="Check Box 58" descr="Annualized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77</xdr:row>
          <xdr:rowOff>28575</xdr:rowOff>
        </xdr:from>
        <xdr:to>
          <xdr:col>9</xdr:col>
          <xdr:colOff>0</xdr:colOff>
          <xdr:row>77</xdr:row>
          <xdr:rowOff>247650</xdr:rowOff>
        </xdr:to>
        <xdr:sp macro="" textlink="">
          <xdr:nvSpPr>
            <xdr:cNvPr id="4155" name="Check Box 59" descr="YTD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86</xdr:row>
          <xdr:rowOff>28575</xdr:rowOff>
        </xdr:from>
        <xdr:to>
          <xdr:col>8</xdr:col>
          <xdr:colOff>371475</xdr:colOff>
          <xdr:row>86</xdr:row>
          <xdr:rowOff>238125</xdr:rowOff>
        </xdr:to>
        <xdr:sp macro="" textlink="">
          <xdr:nvSpPr>
            <xdr:cNvPr id="4156" name="Check Box 60" descr="Annualized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86</xdr:row>
          <xdr:rowOff>28575</xdr:rowOff>
        </xdr:from>
        <xdr:to>
          <xdr:col>9</xdr:col>
          <xdr:colOff>0</xdr:colOff>
          <xdr:row>86</xdr:row>
          <xdr:rowOff>247650</xdr:rowOff>
        </xdr:to>
        <xdr:sp macro="" textlink="">
          <xdr:nvSpPr>
            <xdr:cNvPr id="4157" name="Check Box 61" descr="YTD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98</xdr:row>
          <xdr:rowOff>0</xdr:rowOff>
        </xdr:from>
        <xdr:to>
          <xdr:col>2</xdr:col>
          <xdr:colOff>590550</xdr:colOff>
          <xdr:row>98</xdr:row>
          <xdr:rowOff>247650</xdr:rowOff>
        </xdr:to>
        <xdr:sp macro="" textlink="">
          <xdr:nvSpPr>
            <xdr:cNvPr id="4158" name="Check Box 62" descr="Annualized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99</xdr:row>
          <xdr:rowOff>0</xdr:rowOff>
        </xdr:from>
        <xdr:to>
          <xdr:col>2</xdr:col>
          <xdr:colOff>590550</xdr:colOff>
          <xdr:row>99</xdr:row>
          <xdr:rowOff>247650</xdr:rowOff>
        </xdr:to>
        <xdr:sp macro="" textlink="">
          <xdr:nvSpPr>
            <xdr:cNvPr id="4159" name="Check Box 63" descr="Annualized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100</xdr:row>
          <xdr:rowOff>0</xdr:rowOff>
        </xdr:from>
        <xdr:to>
          <xdr:col>2</xdr:col>
          <xdr:colOff>590550</xdr:colOff>
          <xdr:row>100</xdr:row>
          <xdr:rowOff>247650</xdr:rowOff>
        </xdr:to>
        <xdr:sp macro="" textlink="">
          <xdr:nvSpPr>
            <xdr:cNvPr id="4160" name="Check Box 64" descr="Annualized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97</xdr:row>
          <xdr:rowOff>28575</xdr:rowOff>
        </xdr:from>
        <xdr:to>
          <xdr:col>8</xdr:col>
          <xdr:colOff>371475</xdr:colOff>
          <xdr:row>97</xdr:row>
          <xdr:rowOff>238125</xdr:rowOff>
        </xdr:to>
        <xdr:sp macro="" textlink="">
          <xdr:nvSpPr>
            <xdr:cNvPr id="4161" name="Check Box 65" descr="Annualized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97</xdr:row>
          <xdr:rowOff>28575</xdr:rowOff>
        </xdr:from>
        <xdr:to>
          <xdr:col>9</xdr:col>
          <xdr:colOff>0</xdr:colOff>
          <xdr:row>97</xdr:row>
          <xdr:rowOff>247650</xdr:rowOff>
        </xdr:to>
        <xdr:sp macro="" textlink="">
          <xdr:nvSpPr>
            <xdr:cNvPr id="4162" name="Check Box 66" descr="YTD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121</xdr:row>
          <xdr:rowOff>28575</xdr:rowOff>
        </xdr:from>
        <xdr:to>
          <xdr:col>8</xdr:col>
          <xdr:colOff>371475</xdr:colOff>
          <xdr:row>121</xdr:row>
          <xdr:rowOff>238125</xdr:rowOff>
        </xdr:to>
        <xdr:sp macro="" textlink="">
          <xdr:nvSpPr>
            <xdr:cNvPr id="4163" name="Check Box 67" descr="Annualized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121</xdr:row>
          <xdr:rowOff>28575</xdr:rowOff>
        </xdr:from>
        <xdr:to>
          <xdr:col>9</xdr:col>
          <xdr:colOff>0</xdr:colOff>
          <xdr:row>121</xdr:row>
          <xdr:rowOff>247650</xdr:rowOff>
        </xdr:to>
        <xdr:sp macro="" textlink="">
          <xdr:nvSpPr>
            <xdr:cNvPr id="4164" name="Check Box 68" descr="YTD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111</xdr:row>
          <xdr:rowOff>0</xdr:rowOff>
        </xdr:from>
        <xdr:to>
          <xdr:col>2</xdr:col>
          <xdr:colOff>600075</xdr:colOff>
          <xdr:row>111</xdr:row>
          <xdr:rowOff>247650</xdr:rowOff>
        </xdr:to>
        <xdr:sp macro="" textlink="">
          <xdr:nvSpPr>
            <xdr:cNvPr id="4167" name="Check Box 71" descr="Annualized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113</xdr:row>
          <xdr:rowOff>0</xdr:rowOff>
        </xdr:from>
        <xdr:to>
          <xdr:col>2</xdr:col>
          <xdr:colOff>590550</xdr:colOff>
          <xdr:row>113</xdr:row>
          <xdr:rowOff>247650</xdr:rowOff>
        </xdr:to>
        <xdr:sp macro="" textlink="">
          <xdr:nvSpPr>
            <xdr:cNvPr id="4168" name="Check Box 72" descr="Annualized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114</xdr:row>
          <xdr:rowOff>0</xdr:rowOff>
        </xdr:from>
        <xdr:to>
          <xdr:col>2</xdr:col>
          <xdr:colOff>600075</xdr:colOff>
          <xdr:row>114</xdr:row>
          <xdr:rowOff>247650</xdr:rowOff>
        </xdr:to>
        <xdr:sp macro="" textlink="">
          <xdr:nvSpPr>
            <xdr:cNvPr id="4169" name="Check Box 73" descr="Annualized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115</xdr:row>
          <xdr:rowOff>0</xdr:rowOff>
        </xdr:from>
        <xdr:to>
          <xdr:col>2</xdr:col>
          <xdr:colOff>600075</xdr:colOff>
          <xdr:row>115</xdr:row>
          <xdr:rowOff>247650</xdr:rowOff>
        </xdr:to>
        <xdr:sp macro="" textlink="">
          <xdr:nvSpPr>
            <xdr:cNvPr id="4170" name="Check Box 74" descr="Annualized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122</xdr:row>
          <xdr:rowOff>0</xdr:rowOff>
        </xdr:from>
        <xdr:to>
          <xdr:col>2</xdr:col>
          <xdr:colOff>590550</xdr:colOff>
          <xdr:row>122</xdr:row>
          <xdr:rowOff>247650</xdr:rowOff>
        </xdr:to>
        <xdr:sp macro="" textlink="">
          <xdr:nvSpPr>
            <xdr:cNvPr id="4171" name="Check Box 75" descr="Annualized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123</xdr:row>
          <xdr:rowOff>0</xdr:rowOff>
        </xdr:from>
        <xdr:to>
          <xdr:col>2</xdr:col>
          <xdr:colOff>590550</xdr:colOff>
          <xdr:row>124</xdr:row>
          <xdr:rowOff>0</xdr:rowOff>
        </xdr:to>
        <xdr:sp macro="" textlink="">
          <xdr:nvSpPr>
            <xdr:cNvPr id="4172" name="Check Box 76" descr="Annualized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124</xdr:row>
          <xdr:rowOff>0</xdr:rowOff>
        </xdr:from>
        <xdr:to>
          <xdr:col>2</xdr:col>
          <xdr:colOff>590550</xdr:colOff>
          <xdr:row>125</xdr:row>
          <xdr:rowOff>0</xdr:rowOff>
        </xdr:to>
        <xdr:sp macro="" textlink="">
          <xdr:nvSpPr>
            <xdr:cNvPr id="4173" name="Check Box 77" descr="Annualized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131</xdr:row>
          <xdr:rowOff>0</xdr:rowOff>
        </xdr:from>
        <xdr:to>
          <xdr:col>2</xdr:col>
          <xdr:colOff>590550</xdr:colOff>
          <xdr:row>131</xdr:row>
          <xdr:rowOff>247650</xdr:rowOff>
        </xdr:to>
        <xdr:sp macro="" textlink="">
          <xdr:nvSpPr>
            <xdr:cNvPr id="4174" name="Check Box 78" descr="Annualized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132</xdr:row>
          <xdr:rowOff>0</xdr:rowOff>
        </xdr:from>
        <xdr:to>
          <xdr:col>2</xdr:col>
          <xdr:colOff>590550</xdr:colOff>
          <xdr:row>132</xdr:row>
          <xdr:rowOff>247650</xdr:rowOff>
        </xdr:to>
        <xdr:sp macro="" textlink="">
          <xdr:nvSpPr>
            <xdr:cNvPr id="4175" name="Check Box 79" descr="Annualized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133</xdr:row>
          <xdr:rowOff>0</xdr:rowOff>
        </xdr:from>
        <xdr:to>
          <xdr:col>2</xdr:col>
          <xdr:colOff>590550</xdr:colOff>
          <xdr:row>133</xdr:row>
          <xdr:rowOff>247650</xdr:rowOff>
        </xdr:to>
        <xdr:sp macro="" textlink="">
          <xdr:nvSpPr>
            <xdr:cNvPr id="4176" name="Check Box 80" descr="Annualized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140</xdr:row>
          <xdr:rowOff>0</xdr:rowOff>
        </xdr:from>
        <xdr:to>
          <xdr:col>2</xdr:col>
          <xdr:colOff>590550</xdr:colOff>
          <xdr:row>140</xdr:row>
          <xdr:rowOff>247650</xdr:rowOff>
        </xdr:to>
        <xdr:sp macro="" textlink="">
          <xdr:nvSpPr>
            <xdr:cNvPr id="4177" name="Check Box 81" descr="Annualized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141</xdr:row>
          <xdr:rowOff>0</xdr:rowOff>
        </xdr:from>
        <xdr:to>
          <xdr:col>2</xdr:col>
          <xdr:colOff>590550</xdr:colOff>
          <xdr:row>141</xdr:row>
          <xdr:rowOff>247650</xdr:rowOff>
        </xdr:to>
        <xdr:sp macro="" textlink="">
          <xdr:nvSpPr>
            <xdr:cNvPr id="4178" name="Check Box 82" descr="Annualized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142</xdr:row>
          <xdr:rowOff>0</xdr:rowOff>
        </xdr:from>
        <xdr:to>
          <xdr:col>2</xdr:col>
          <xdr:colOff>590550</xdr:colOff>
          <xdr:row>142</xdr:row>
          <xdr:rowOff>247650</xdr:rowOff>
        </xdr:to>
        <xdr:sp macro="" textlink="">
          <xdr:nvSpPr>
            <xdr:cNvPr id="4179" name="Check Box 83" descr="Annualized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130</xdr:row>
          <xdr:rowOff>28575</xdr:rowOff>
        </xdr:from>
        <xdr:to>
          <xdr:col>8</xdr:col>
          <xdr:colOff>371475</xdr:colOff>
          <xdr:row>130</xdr:row>
          <xdr:rowOff>238125</xdr:rowOff>
        </xdr:to>
        <xdr:sp macro="" textlink="">
          <xdr:nvSpPr>
            <xdr:cNvPr id="4180" name="Check Box 84" descr="Annualized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130</xdr:row>
          <xdr:rowOff>28575</xdr:rowOff>
        </xdr:from>
        <xdr:to>
          <xdr:col>9</xdr:col>
          <xdr:colOff>0</xdr:colOff>
          <xdr:row>130</xdr:row>
          <xdr:rowOff>247650</xdr:rowOff>
        </xdr:to>
        <xdr:sp macro="" textlink="">
          <xdr:nvSpPr>
            <xdr:cNvPr id="4181" name="Check Box 85" descr="YTD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139</xdr:row>
          <xdr:rowOff>28575</xdr:rowOff>
        </xdr:from>
        <xdr:to>
          <xdr:col>8</xdr:col>
          <xdr:colOff>371475</xdr:colOff>
          <xdr:row>139</xdr:row>
          <xdr:rowOff>238125</xdr:rowOff>
        </xdr:to>
        <xdr:sp macro="" textlink="">
          <xdr:nvSpPr>
            <xdr:cNvPr id="4182" name="Check Box 86" descr="Annualized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139</xdr:row>
          <xdr:rowOff>28575</xdr:rowOff>
        </xdr:from>
        <xdr:to>
          <xdr:col>9</xdr:col>
          <xdr:colOff>0</xdr:colOff>
          <xdr:row>139</xdr:row>
          <xdr:rowOff>247650</xdr:rowOff>
        </xdr:to>
        <xdr:sp macro="" textlink="">
          <xdr:nvSpPr>
            <xdr:cNvPr id="4183" name="Check Box 87" descr="YTD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151</xdr:row>
          <xdr:rowOff>0</xdr:rowOff>
        </xdr:from>
        <xdr:to>
          <xdr:col>2</xdr:col>
          <xdr:colOff>590550</xdr:colOff>
          <xdr:row>151</xdr:row>
          <xdr:rowOff>247650</xdr:rowOff>
        </xdr:to>
        <xdr:sp macro="" textlink="">
          <xdr:nvSpPr>
            <xdr:cNvPr id="4184" name="Check Box 88" descr="Annualized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152</xdr:row>
          <xdr:rowOff>0</xdr:rowOff>
        </xdr:from>
        <xdr:to>
          <xdr:col>2</xdr:col>
          <xdr:colOff>590550</xdr:colOff>
          <xdr:row>152</xdr:row>
          <xdr:rowOff>247650</xdr:rowOff>
        </xdr:to>
        <xdr:sp macro="" textlink="">
          <xdr:nvSpPr>
            <xdr:cNvPr id="4185" name="Check Box 89" descr="Annualized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1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153</xdr:row>
          <xdr:rowOff>0</xdr:rowOff>
        </xdr:from>
        <xdr:to>
          <xdr:col>2</xdr:col>
          <xdr:colOff>590550</xdr:colOff>
          <xdr:row>153</xdr:row>
          <xdr:rowOff>247650</xdr:rowOff>
        </xdr:to>
        <xdr:sp macro="" textlink="">
          <xdr:nvSpPr>
            <xdr:cNvPr id="4186" name="Check Box 90" descr="Annualized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1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150</xdr:row>
          <xdr:rowOff>28575</xdr:rowOff>
        </xdr:from>
        <xdr:to>
          <xdr:col>8</xdr:col>
          <xdr:colOff>371475</xdr:colOff>
          <xdr:row>150</xdr:row>
          <xdr:rowOff>238125</xdr:rowOff>
        </xdr:to>
        <xdr:sp macro="" textlink="">
          <xdr:nvSpPr>
            <xdr:cNvPr id="4187" name="Check Box 91" descr="Annualized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150</xdr:row>
          <xdr:rowOff>28575</xdr:rowOff>
        </xdr:from>
        <xdr:to>
          <xdr:col>9</xdr:col>
          <xdr:colOff>0</xdr:colOff>
          <xdr:row>150</xdr:row>
          <xdr:rowOff>247650</xdr:rowOff>
        </xdr:to>
        <xdr:sp macro="" textlink="">
          <xdr:nvSpPr>
            <xdr:cNvPr id="4188" name="Check Box 92" descr="YTD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174</xdr:row>
          <xdr:rowOff>28575</xdr:rowOff>
        </xdr:from>
        <xdr:to>
          <xdr:col>8</xdr:col>
          <xdr:colOff>371475</xdr:colOff>
          <xdr:row>174</xdr:row>
          <xdr:rowOff>238125</xdr:rowOff>
        </xdr:to>
        <xdr:sp macro="" textlink="">
          <xdr:nvSpPr>
            <xdr:cNvPr id="4189" name="Check Box 93" descr="Annualized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174</xdr:row>
          <xdr:rowOff>28575</xdr:rowOff>
        </xdr:from>
        <xdr:to>
          <xdr:col>9</xdr:col>
          <xdr:colOff>0</xdr:colOff>
          <xdr:row>174</xdr:row>
          <xdr:rowOff>247650</xdr:rowOff>
        </xdr:to>
        <xdr:sp macro="" textlink="">
          <xdr:nvSpPr>
            <xdr:cNvPr id="4190" name="Check Box 94" descr="YTD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1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164</xdr:row>
          <xdr:rowOff>0</xdr:rowOff>
        </xdr:from>
        <xdr:to>
          <xdr:col>2</xdr:col>
          <xdr:colOff>600075</xdr:colOff>
          <xdr:row>164</xdr:row>
          <xdr:rowOff>247650</xdr:rowOff>
        </xdr:to>
        <xdr:sp macro="" textlink="">
          <xdr:nvSpPr>
            <xdr:cNvPr id="4193" name="Check Box 97" descr="Annualized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1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166</xdr:row>
          <xdr:rowOff>0</xdr:rowOff>
        </xdr:from>
        <xdr:to>
          <xdr:col>2</xdr:col>
          <xdr:colOff>590550</xdr:colOff>
          <xdr:row>166</xdr:row>
          <xdr:rowOff>247650</xdr:rowOff>
        </xdr:to>
        <xdr:sp macro="" textlink="">
          <xdr:nvSpPr>
            <xdr:cNvPr id="4194" name="Check Box 98" descr="Annualized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1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167</xdr:row>
          <xdr:rowOff>0</xdr:rowOff>
        </xdr:from>
        <xdr:to>
          <xdr:col>2</xdr:col>
          <xdr:colOff>600075</xdr:colOff>
          <xdr:row>167</xdr:row>
          <xdr:rowOff>247650</xdr:rowOff>
        </xdr:to>
        <xdr:sp macro="" textlink="">
          <xdr:nvSpPr>
            <xdr:cNvPr id="4195" name="Check Box 99" descr="Annualized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1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168</xdr:row>
          <xdr:rowOff>0</xdr:rowOff>
        </xdr:from>
        <xdr:to>
          <xdr:col>2</xdr:col>
          <xdr:colOff>600075</xdr:colOff>
          <xdr:row>168</xdr:row>
          <xdr:rowOff>247650</xdr:rowOff>
        </xdr:to>
        <xdr:sp macro="" textlink="">
          <xdr:nvSpPr>
            <xdr:cNvPr id="4196" name="Check Box 100" descr="Annualized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1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175</xdr:row>
          <xdr:rowOff>0</xdr:rowOff>
        </xdr:from>
        <xdr:to>
          <xdr:col>2</xdr:col>
          <xdr:colOff>590550</xdr:colOff>
          <xdr:row>175</xdr:row>
          <xdr:rowOff>247650</xdr:rowOff>
        </xdr:to>
        <xdr:sp macro="" textlink="">
          <xdr:nvSpPr>
            <xdr:cNvPr id="4197" name="Check Box 101" descr="Annualized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1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176</xdr:row>
          <xdr:rowOff>0</xdr:rowOff>
        </xdr:from>
        <xdr:to>
          <xdr:col>2</xdr:col>
          <xdr:colOff>590550</xdr:colOff>
          <xdr:row>177</xdr:row>
          <xdr:rowOff>0</xdr:rowOff>
        </xdr:to>
        <xdr:sp macro="" textlink="">
          <xdr:nvSpPr>
            <xdr:cNvPr id="4198" name="Check Box 102" descr="Annualized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1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177</xdr:row>
          <xdr:rowOff>0</xdr:rowOff>
        </xdr:from>
        <xdr:to>
          <xdr:col>2</xdr:col>
          <xdr:colOff>590550</xdr:colOff>
          <xdr:row>178</xdr:row>
          <xdr:rowOff>0</xdr:rowOff>
        </xdr:to>
        <xdr:sp macro="" textlink="">
          <xdr:nvSpPr>
            <xdr:cNvPr id="4199" name="Check Box 103" descr="Annualized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1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184</xdr:row>
          <xdr:rowOff>0</xdr:rowOff>
        </xdr:from>
        <xdr:to>
          <xdr:col>2</xdr:col>
          <xdr:colOff>590550</xdr:colOff>
          <xdr:row>184</xdr:row>
          <xdr:rowOff>247650</xdr:rowOff>
        </xdr:to>
        <xdr:sp macro="" textlink="">
          <xdr:nvSpPr>
            <xdr:cNvPr id="4200" name="Check Box 104" descr="Annualized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1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185</xdr:row>
          <xdr:rowOff>0</xdr:rowOff>
        </xdr:from>
        <xdr:to>
          <xdr:col>2</xdr:col>
          <xdr:colOff>590550</xdr:colOff>
          <xdr:row>185</xdr:row>
          <xdr:rowOff>247650</xdr:rowOff>
        </xdr:to>
        <xdr:sp macro="" textlink="">
          <xdr:nvSpPr>
            <xdr:cNvPr id="4201" name="Check Box 105" descr="Annualized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1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186</xdr:row>
          <xdr:rowOff>0</xdr:rowOff>
        </xdr:from>
        <xdr:to>
          <xdr:col>2</xdr:col>
          <xdr:colOff>590550</xdr:colOff>
          <xdr:row>186</xdr:row>
          <xdr:rowOff>247650</xdr:rowOff>
        </xdr:to>
        <xdr:sp macro="" textlink="">
          <xdr:nvSpPr>
            <xdr:cNvPr id="4202" name="Check Box 106" descr="Annualized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1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193</xdr:row>
          <xdr:rowOff>0</xdr:rowOff>
        </xdr:from>
        <xdr:to>
          <xdr:col>2</xdr:col>
          <xdr:colOff>590550</xdr:colOff>
          <xdr:row>193</xdr:row>
          <xdr:rowOff>247650</xdr:rowOff>
        </xdr:to>
        <xdr:sp macro="" textlink="">
          <xdr:nvSpPr>
            <xdr:cNvPr id="4203" name="Check Box 107" descr="Annualized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1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194</xdr:row>
          <xdr:rowOff>0</xdr:rowOff>
        </xdr:from>
        <xdr:to>
          <xdr:col>2</xdr:col>
          <xdr:colOff>590550</xdr:colOff>
          <xdr:row>194</xdr:row>
          <xdr:rowOff>247650</xdr:rowOff>
        </xdr:to>
        <xdr:sp macro="" textlink="">
          <xdr:nvSpPr>
            <xdr:cNvPr id="4204" name="Check Box 108" descr="Annualized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1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195</xdr:row>
          <xdr:rowOff>0</xdr:rowOff>
        </xdr:from>
        <xdr:to>
          <xdr:col>2</xdr:col>
          <xdr:colOff>590550</xdr:colOff>
          <xdr:row>195</xdr:row>
          <xdr:rowOff>247650</xdr:rowOff>
        </xdr:to>
        <xdr:sp macro="" textlink="">
          <xdr:nvSpPr>
            <xdr:cNvPr id="4205" name="Check Box 109" descr="Annualized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1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183</xdr:row>
          <xdr:rowOff>28575</xdr:rowOff>
        </xdr:from>
        <xdr:to>
          <xdr:col>8</xdr:col>
          <xdr:colOff>371475</xdr:colOff>
          <xdr:row>183</xdr:row>
          <xdr:rowOff>238125</xdr:rowOff>
        </xdr:to>
        <xdr:sp macro="" textlink="">
          <xdr:nvSpPr>
            <xdr:cNvPr id="4206" name="Check Box 110" descr="Annualized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1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183</xdr:row>
          <xdr:rowOff>28575</xdr:rowOff>
        </xdr:from>
        <xdr:to>
          <xdr:col>9</xdr:col>
          <xdr:colOff>0</xdr:colOff>
          <xdr:row>183</xdr:row>
          <xdr:rowOff>247650</xdr:rowOff>
        </xdr:to>
        <xdr:sp macro="" textlink="">
          <xdr:nvSpPr>
            <xdr:cNvPr id="4207" name="Check Box 111" descr="YTD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1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192</xdr:row>
          <xdr:rowOff>28575</xdr:rowOff>
        </xdr:from>
        <xdr:to>
          <xdr:col>8</xdr:col>
          <xdr:colOff>371475</xdr:colOff>
          <xdr:row>192</xdr:row>
          <xdr:rowOff>238125</xdr:rowOff>
        </xdr:to>
        <xdr:sp macro="" textlink="">
          <xdr:nvSpPr>
            <xdr:cNvPr id="4208" name="Check Box 112" descr="Annualized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192</xdr:row>
          <xdr:rowOff>28575</xdr:rowOff>
        </xdr:from>
        <xdr:to>
          <xdr:col>9</xdr:col>
          <xdr:colOff>0</xdr:colOff>
          <xdr:row>192</xdr:row>
          <xdr:rowOff>247650</xdr:rowOff>
        </xdr:to>
        <xdr:sp macro="" textlink="">
          <xdr:nvSpPr>
            <xdr:cNvPr id="4209" name="Check Box 113" descr="YTD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1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204</xdr:row>
          <xdr:rowOff>0</xdr:rowOff>
        </xdr:from>
        <xdr:to>
          <xdr:col>2</xdr:col>
          <xdr:colOff>590550</xdr:colOff>
          <xdr:row>204</xdr:row>
          <xdr:rowOff>247650</xdr:rowOff>
        </xdr:to>
        <xdr:sp macro="" textlink="">
          <xdr:nvSpPr>
            <xdr:cNvPr id="4210" name="Check Box 114" descr="Annualized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1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205</xdr:row>
          <xdr:rowOff>0</xdr:rowOff>
        </xdr:from>
        <xdr:to>
          <xdr:col>2</xdr:col>
          <xdr:colOff>590550</xdr:colOff>
          <xdr:row>205</xdr:row>
          <xdr:rowOff>247650</xdr:rowOff>
        </xdr:to>
        <xdr:sp macro="" textlink="">
          <xdr:nvSpPr>
            <xdr:cNvPr id="4211" name="Check Box 115" descr="Annualized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1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206</xdr:row>
          <xdr:rowOff>0</xdr:rowOff>
        </xdr:from>
        <xdr:to>
          <xdr:col>2</xdr:col>
          <xdr:colOff>590550</xdr:colOff>
          <xdr:row>206</xdr:row>
          <xdr:rowOff>247650</xdr:rowOff>
        </xdr:to>
        <xdr:sp macro="" textlink="">
          <xdr:nvSpPr>
            <xdr:cNvPr id="4212" name="Check Box 116" descr="Annualized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1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203</xdr:row>
          <xdr:rowOff>28575</xdr:rowOff>
        </xdr:from>
        <xdr:to>
          <xdr:col>8</xdr:col>
          <xdr:colOff>371475</xdr:colOff>
          <xdr:row>203</xdr:row>
          <xdr:rowOff>238125</xdr:rowOff>
        </xdr:to>
        <xdr:sp macro="" textlink="">
          <xdr:nvSpPr>
            <xdr:cNvPr id="4213" name="Check Box 117" descr="Annualized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1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203</xdr:row>
          <xdr:rowOff>28575</xdr:rowOff>
        </xdr:from>
        <xdr:to>
          <xdr:col>9</xdr:col>
          <xdr:colOff>0</xdr:colOff>
          <xdr:row>203</xdr:row>
          <xdr:rowOff>247650</xdr:rowOff>
        </xdr:to>
        <xdr:sp macro="" textlink="">
          <xdr:nvSpPr>
            <xdr:cNvPr id="4214" name="Check Box 118" descr="YTD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1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387246</xdr:colOff>
      <xdr:row>0</xdr:row>
      <xdr:rowOff>108585</xdr:rowOff>
    </xdr:from>
    <xdr:to>
      <xdr:col>14</xdr:col>
      <xdr:colOff>295808</xdr:colOff>
      <xdr:row>0</xdr:row>
      <xdr:rowOff>395098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046" y="108585"/>
          <a:ext cx="889637" cy="28651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38</xdr:row>
          <xdr:rowOff>57150</xdr:rowOff>
        </xdr:from>
        <xdr:to>
          <xdr:col>2</xdr:col>
          <xdr:colOff>590550</xdr:colOff>
          <xdr:row>38</xdr:row>
          <xdr:rowOff>295275</xdr:rowOff>
        </xdr:to>
        <xdr:sp macro="" textlink="">
          <xdr:nvSpPr>
            <xdr:cNvPr id="7213" name="Check Box 45" descr="Annualized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2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40</xdr:row>
          <xdr:rowOff>66675</xdr:rowOff>
        </xdr:from>
        <xdr:to>
          <xdr:col>2</xdr:col>
          <xdr:colOff>590550</xdr:colOff>
          <xdr:row>40</xdr:row>
          <xdr:rowOff>304800</xdr:rowOff>
        </xdr:to>
        <xdr:sp macro="" textlink="">
          <xdr:nvSpPr>
            <xdr:cNvPr id="7216" name="Check Box 48" descr="Annualized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2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48</xdr:row>
          <xdr:rowOff>57150</xdr:rowOff>
        </xdr:from>
        <xdr:to>
          <xdr:col>2</xdr:col>
          <xdr:colOff>590550</xdr:colOff>
          <xdr:row>48</xdr:row>
          <xdr:rowOff>295275</xdr:rowOff>
        </xdr:to>
        <xdr:sp macro="" textlink="">
          <xdr:nvSpPr>
            <xdr:cNvPr id="7219" name="Check Box 51" descr="Annualized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2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50</xdr:row>
          <xdr:rowOff>66675</xdr:rowOff>
        </xdr:from>
        <xdr:to>
          <xdr:col>2</xdr:col>
          <xdr:colOff>590550</xdr:colOff>
          <xdr:row>50</xdr:row>
          <xdr:rowOff>304800</xdr:rowOff>
        </xdr:to>
        <xdr:sp macro="" textlink="">
          <xdr:nvSpPr>
            <xdr:cNvPr id="7220" name="Check Box 52" descr="Annualized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2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57150</xdr:rowOff>
        </xdr:from>
        <xdr:to>
          <xdr:col>2</xdr:col>
          <xdr:colOff>590550</xdr:colOff>
          <xdr:row>6</xdr:row>
          <xdr:rowOff>295275</xdr:rowOff>
        </xdr:to>
        <xdr:sp macro="" textlink="">
          <xdr:nvSpPr>
            <xdr:cNvPr id="7221" name="Check Box 53" descr="Annualized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2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47625</xdr:rowOff>
        </xdr:from>
        <xdr:to>
          <xdr:col>2</xdr:col>
          <xdr:colOff>590550</xdr:colOff>
          <xdr:row>11</xdr:row>
          <xdr:rowOff>285750</xdr:rowOff>
        </xdr:to>
        <xdr:sp macro="" textlink="">
          <xdr:nvSpPr>
            <xdr:cNvPr id="7224" name="Check Box 56" descr="Annualized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2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22</xdr:row>
          <xdr:rowOff>57150</xdr:rowOff>
        </xdr:from>
        <xdr:to>
          <xdr:col>2</xdr:col>
          <xdr:colOff>590550</xdr:colOff>
          <xdr:row>22</xdr:row>
          <xdr:rowOff>295275</xdr:rowOff>
        </xdr:to>
        <xdr:sp macro="" textlink="">
          <xdr:nvSpPr>
            <xdr:cNvPr id="7227" name="Check Box 59" descr="Annualized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2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27</xdr:row>
          <xdr:rowOff>47625</xdr:rowOff>
        </xdr:from>
        <xdr:to>
          <xdr:col>2</xdr:col>
          <xdr:colOff>590550</xdr:colOff>
          <xdr:row>27</xdr:row>
          <xdr:rowOff>285750</xdr:rowOff>
        </xdr:to>
        <xdr:sp macro="" textlink="">
          <xdr:nvSpPr>
            <xdr:cNvPr id="7230" name="Check Box 62" descr="Annualized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2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9</xdr:row>
          <xdr:rowOff>57150</xdr:rowOff>
        </xdr:from>
        <xdr:to>
          <xdr:col>2</xdr:col>
          <xdr:colOff>590550</xdr:colOff>
          <xdr:row>9</xdr:row>
          <xdr:rowOff>295275</xdr:rowOff>
        </xdr:to>
        <xdr:sp macro="" textlink="">
          <xdr:nvSpPr>
            <xdr:cNvPr id="7233" name="Check Box 65" descr="Annualized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2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14</xdr:row>
          <xdr:rowOff>38100</xdr:rowOff>
        </xdr:from>
        <xdr:to>
          <xdr:col>2</xdr:col>
          <xdr:colOff>590550</xdr:colOff>
          <xdr:row>14</xdr:row>
          <xdr:rowOff>276225</xdr:rowOff>
        </xdr:to>
        <xdr:sp macro="" textlink="">
          <xdr:nvSpPr>
            <xdr:cNvPr id="7234" name="Check Box 66" descr="Annualized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2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30</xdr:row>
          <xdr:rowOff>38100</xdr:rowOff>
        </xdr:from>
        <xdr:to>
          <xdr:col>2</xdr:col>
          <xdr:colOff>590550</xdr:colOff>
          <xdr:row>30</xdr:row>
          <xdr:rowOff>276225</xdr:rowOff>
        </xdr:to>
        <xdr:sp macro="" textlink="">
          <xdr:nvSpPr>
            <xdr:cNvPr id="7276" name="Check Box 108" descr="Annualized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2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25</xdr:row>
          <xdr:rowOff>57150</xdr:rowOff>
        </xdr:from>
        <xdr:to>
          <xdr:col>2</xdr:col>
          <xdr:colOff>590550</xdr:colOff>
          <xdr:row>25</xdr:row>
          <xdr:rowOff>295275</xdr:rowOff>
        </xdr:to>
        <xdr:sp macro="" textlink="">
          <xdr:nvSpPr>
            <xdr:cNvPr id="7277" name="Check Box 109" descr="Annualized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2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4922BB-B825-4E68-B687-5D04055ACB0C}" name="tblLkpPayFreq" displayName="tblLkpPayFreq" ref="A1:B10" totalsRowShown="0" headerRowDxfId="140">
  <autoFilter ref="A1:B10" xr:uid="{CB4922BB-B825-4E68-B687-5D04055ACB0C}"/>
  <tableColumns count="2">
    <tableColumn id="1" xr3:uid="{CA8E494B-E2DA-42E3-B613-244EB4D28C4C}" name="LKP_PAY_FREQ"/>
    <tableColumn id="2" xr3:uid="{9FA4DF4E-114A-45A4-9C79-17C237F25162}" name="LKP_PAY_FREQ_V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7.xml"/><Relationship Id="rId21" Type="http://schemas.openxmlformats.org/officeDocument/2006/relationships/ctrlProp" Target="../ctrlProps/ctrlProp42.xml"/><Relationship Id="rId42" Type="http://schemas.openxmlformats.org/officeDocument/2006/relationships/ctrlProp" Target="../ctrlProps/ctrlProp63.xml"/><Relationship Id="rId47" Type="http://schemas.openxmlformats.org/officeDocument/2006/relationships/ctrlProp" Target="../ctrlProps/ctrlProp68.xml"/><Relationship Id="rId63" Type="http://schemas.openxmlformats.org/officeDocument/2006/relationships/ctrlProp" Target="../ctrlProps/ctrlProp84.xml"/><Relationship Id="rId68" Type="http://schemas.openxmlformats.org/officeDocument/2006/relationships/ctrlProp" Target="../ctrlProps/ctrlProp89.xml"/><Relationship Id="rId84" Type="http://schemas.openxmlformats.org/officeDocument/2006/relationships/ctrlProp" Target="../ctrlProps/ctrlProp105.xml"/><Relationship Id="rId89" Type="http://schemas.openxmlformats.org/officeDocument/2006/relationships/ctrlProp" Target="../ctrlProps/ctrlProp110.xml"/><Relationship Id="rId16" Type="http://schemas.openxmlformats.org/officeDocument/2006/relationships/ctrlProp" Target="../ctrlProps/ctrlProp37.xml"/><Relationship Id="rId11" Type="http://schemas.openxmlformats.org/officeDocument/2006/relationships/ctrlProp" Target="../ctrlProps/ctrlProp32.xml"/><Relationship Id="rId32" Type="http://schemas.openxmlformats.org/officeDocument/2006/relationships/ctrlProp" Target="../ctrlProps/ctrlProp53.xml"/><Relationship Id="rId37" Type="http://schemas.openxmlformats.org/officeDocument/2006/relationships/ctrlProp" Target="../ctrlProps/ctrlProp58.xml"/><Relationship Id="rId53" Type="http://schemas.openxmlformats.org/officeDocument/2006/relationships/ctrlProp" Target="../ctrlProps/ctrlProp74.xml"/><Relationship Id="rId58" Type="http://schemas.openxmlformats.org/officeDocument/2006/relationships/ctrlProp" Target="../ctrlProps/ctrlProp79.xml"/><Relationship Id="rId74" Type="http://schemas.openxmlformats.org/officeDocument/2006/relationships/ctrlProp" Target="../ctrlProps/ctrlProp95.xml"/><Relationship Id="rId79" Type="http://schemas.openxmlformats.org/officeDocument/2006/relationships/ctrlProp" Target="../ctrlProps/ctrlProp100.xml"/><Relationship Id="rId5" Type="http://schemas.openxmlformats.org/officeDocument/2006/relationships/ctrlProp" Target="../ctrlProps/ctrlProp26.xml"/><Relationship Id="rId90" Type="http://schemas.openxmlformats.org/officeDocument/2006/relationships/ctrlProp" Target="../ctrlProps/ctrlProp111.xml"/><Relationship Id="rId95" Type="http://schemas.openxmlformats.org/officeDocument/2006/relationships/ctrlProp" Target="../ctrlProps/ctrlProp116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43" Type="http://schemas.openxmlformats.org/officeDocument/2006/relationships/ctrlProp" Target="../ctrlProps/ctrlProp64.xml"/><Relationship Id="rId48" Type="http://schemas.openxmlformats.org/officeDocument/2006/relationships/ctrlProp" Target="../ctrlProps/ctrlProp69.xml"/><Relationship Id="rId64" Type="http://schemas.openxmlformats.org/officeDocument/2006/relationships/ctrlProp" Target="../ctrlProps/ctrlProp85.xml"/><Relationship Id="rId69" Type="http://schemas.openxmlformats.org/officeDocument/2006/relationships/ctrlProp" Target="../ctrlProps/ctrlProp90.xml"/><Relationship Id="rId80" Type="http://schemas.openxmlformats.org/officeDocument/2006/relationships/ctrlProp" Target="../ctrlProps/ctrlProp101.xml"/><Relationship Id="rId85" Type="http://schemas.openxmlformats.org/officeDocument/2006/relationships/ctrlProp" Target="../ctrlProps/ctrlProp10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33" Type="http://schemas.openxmlformats.org/officeDocument/2006/relationships/ctrlProp" Target="../ctrlProps/ctrlProp54.xml"/><Relationship Id="rId38" Type="http://schemas.openxmlformats.org/officeDocument/2006/relationships/ctrlProp" Target="../ctrlProps/ctrlProp59.xml"/><Relationship Id="rId46" Type="http://schemas.openxmlformats.org/officeDocument/2006/relationships/ctrlProp" Target="../ctrlProps/ctrlProp67.xml"/><Relationship Id="rId59" Type="http://schemas.openxmlformats.org/officeDocument/2006/relationships/ctrlProp" Target="../ctrlProps/ctrlProp80.xml"/><Relationship Id="rId67" Type="http://schemas.openxmlformats.org/officeDocument/2006/relationships/ctrlProp" Target="../ctrlProps/ctrlProp88.xml"/><Relationship Id="rId20" Type="http://schemas.openxmlformats.org/officeDocument/2006/relationships/ctrlProp" Target="../ctrlProps/ctrlProp41.xml"/><Relationship Id="rId41" Type="http://schemas.openxmlformats.org/officeDocument/2006/relationships/ctrlProp" Target="../ctrlProps/ctrlProp62.xml"/><Relationship Id="rId54" Type="http://schemas.openxmlformats.org/officeDocument/2006/relationships/ctrlProp" Target="../ctrlProps/ctrlProp75.xml"/><Relationship Id="rId62" Type="http://schemas.openxmlformats.org/officeDocument/2006/relationships/ctrlProp" Target="../ctrlProps/ctrlProp83.xml"/><Relationship Id="rId70" Type="http://schemas.openxmlformats.org/officeDocument/2006/relationships/ctrlProp" Target="../ctrlProps/ctrlProp91.xml"/><Relationship Id="rId75" Type="http://schemas.openxmlformats.org/officeDocument/2006/relationships/ctrlProp" Target="../ctrlProps/ctrlProp96.xml"/><Relationship Id="rId83" Type="http://schemas.openxmlformats.org/officeDocument/2006/relationships/ctrlProp" Target="../ctrlProps/ctrlProp104.xml"/><Relationship Id="rId88" Type="http://schemas.openxmlformats.org/officeDocument/2006/relationships/ctrlProp" Target="../ctrlProps/ctrlProp109.xml"/><Relationship Id="rId91" Type="http://schemas.openxmlformats.org/officeDocument/2006/relationships/ctrlProp" Target="../ctrlProps/ctrlProp112.xml"/><Relationship Id="rId96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36" Type="http://schemas.openxmlformats.org/officeDocument/2006/relationships/ctrlProp" Target="../ctrlProps/ctrlProp57.xml"/><Relationship Id="rId49" Type="http://schemas.openxmlformats.org/officeDocument/2006/relationships/ctrlProp" Target="../ctrlProps/ctrlProp70.xml"/><Relationship Id="rId57" Type="http://schemas.openxmlformats.org/officeDocument/2006/relationships/ctrlProp" Target="../ctrlProps/ctrlProp78.xml"/><Relationship Id="rId10" Type="http://schemas.openxmlformats.org/officeDocument/2006/relationships/ctrlProp" Target="../ctrlProps/ctrlProp31.xml"/><Relationship Id="rId31" Type="http://schemas.openxmlformats.org/officeDocument/2006/relationships/ctrlProp" Target="../ctrlProps/ctrlProp52.xml"/><Relationship Id="rId44" Type="http://schemas.openxmlformats.org/officeDocument/2006/relationships/ctrlProp" Target="../ctrlProps/ctrlProp65.xml"/><Relationship Id="rId52" Type="http://schemas.openxmlformats.org/officeDocument/2006/relationships/ctrlProp" Target="../ctrlProps/ctrlProp73.xml"/><Relationship Id="rId60" Type="http://schemas.openxmlformats.org/officeDocument/2006/relationships/ctrlProp" Target="../ctrlProps/ctrlProp81.xml"/><Relationship Id="rId65" Type="http://schemas.openxmlformats.org/officeDocument/2006/relationships/ctrlProp" Target="../ctrlProps/ctrlProp86.xml"/><Relationship Id="rId73" Type="http://schemas.openxmlformats.org/officeDocument/2006/relationships/ctrlProp" Target="../ctrlProps/ctrlProp94.xml"/><Relationship Id="rId78" Type="http://schemas.openxmlformats.org/officeDocument/2006/relationships/ctrlProp" Target="../ctrlProps/ctrlProp99.xml"/><Relationship Id="rId81" Type="http://schemas.openxmlformats.org/officeDocument/2006/relationships/ctrlProp" Target="../ctrlProps/ctrlProp102.xml"/><Relationship Id="rId86" Type="http://schemas.openxmlformats.org/officeDocument/2006/relationships/ctrlProp" Target="../ctrlProps/ctrlProp107.xml"/><Relationship Id="rId94" Type="http://schemas.openxmlformats.org/officeDocument/2006/relationships/ctrlProp" Target="../ctrlProps/ctrlProp115.xml"/><Relationship Id="rId99" Type="http://schemas.openxmlformats.org/officeDocument/2006/relationships/ctrlProp" Target="../ctrlProps/ctrlProp12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39" Type="http://schemas.openxmlformats.org/officeDocument/2006/relationships/ctrlProp" Target="../ctrlProps/ctrlProp60.xml"/><Relationship Id="rId34" Type="http://schemas.openxmlformats.org/officeDocument/2006/relationships/ctrlProp" Target="../ctrlProps/ctrlProp55.xml"/><Relationship Id="rId50" Type="http://schemas.openxmlformats.org/officeDocument/2006/relationships/ctrlProp" Target="../ctrlProps/ctrlProp71.xml"/><Relationship Id="rId55" Type="http://schemas.openxmlformats.org/officeDocument/2006/relationships/ctrlProp" Target="../ctrlProps/ctrlProp76.xml"/><Relationship Id="rId76" Type="http://schemas.openxmlformats.org/officeDocument/2006/relationships/ctrlProp" Target="../ctrlProps/ctrlProp97.xml"/><Relationship Id="rId97" Type="http://schemas.openxmlformats.org/officeDocument/2006/relationships/ctrlProp" Target="../ctrlProps/ctrlProp118.xml"/><Relationship Id="rId7" Type="http://schemas.openxmlformats.org/officeDocument/2006/relationships/ctrlProp" Target="../ctrlProps/ctrlProp28.xml"/><Relationship Id="rId71" Type="http://schemas.openxmlformats.org/officeDocument/2006/relationships/ctrlProp" Target="../ctrlProps/ctrlProp92.xml"/><Relationship Id="rId92" Type="http://schemas.openxmlformats.org/officeDocument/2006/relationships/ctrlProp" Target="../ctrlProps/ctrlProp11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50.xml"/><Relationship Id="rId24" Type="http://schemas.openxmlformats.org/officeDocument/2006/relationships/ctrlProp" Target="../ctrlProps/ctrlProp45.xml"/><Relationship Id="rId40" Type="http://schemas.openxmlformats.org/officeDocument/2006/relationships/ctrlProp" Target="../ctrlProps/ctrlProp61.xml"/><Relationship Id="rId45" Type="http://schemas.openxmlformats.org/officeDocument/2006/relationships/ctrlProp" Target="../ctrlProps/ctrlProp66.xml"/><Relationship Id="rId66" Type="http://schemas.openxmlformats.org/officeDocument/2006/relationships/ctrlProp" Target="../ctrlProps/ctrlProp87.xml"/><Relationship Id="rId87" Type="http://schemas.openxmlformats.org/officeDocument/2006/relationships/ctrlProp" Target="../ctrlProps/ctrlProp108.xml"/><Relationship Id="rId61" Type="http://schemas.openxmlformats.org/officeDocument/2006/relationships/ctrlProp" Target="../ctrlProps/ctrlProp82.xml"/><Relationship Id="rId82" Type="http://schemas.openxmlformats.org/officeDocument/2006/relationships/ctrlProp" Target="../ctrlProps/ctrlProp103.xml"/><Relationship Id="rId19" Type="http://schemas.openxmlformats.org/officeDocument/2006/relationships/ctrlProp" Target="../ctrlProps/ctrlProp40.xml"/><Relationship Id="rId14" Type="http://schemas.openxmlformats.org/officeDocument/2006/relationships/ctrlProp" Target="../ctrlProps/ctrlProp35.xml"/><Relationship Id="rId30" Type="http://schemas.openxmlformats.org/officeDocument/2006/relationships/ctrlProp" Target="../ctrlProps/ctrlProp51.xml"/><Relationship Id="rId35" Type="http://schemas.openxmlformats.org/officeDocument/2006/relationships/ctrlProp" Target="../ctrlProps/ctrlProp56.xml"/><Relationship Id="rId56" Type="http://schemas.openxmlformats.org/officeDocument/2006/relationships/ctrlProp" Target="../ctrlProps/ctrlProp77.xml"/><Relationship Id="rId77" Type="http://schemas.openxmlformats.org/officeDocument/2006/relationships/ctrlProp" Target="../ctrlProps/ctrlProp98.xml"/><Relationship Id="rId8" Type="http://schemas.openxmlformats.org/officeDocument/2006/relationships/ctrlProp" Target="../ctrlProps/ctrlProp29.xml"/><Relationship Id="rId51" Type="http://schemas.openxmlformats.org/officeDocument/2006/relationships/ctrlProp" Target="../ctrlProps/ctrlProp72.xml"/><Relationship Id="rId72" Type="http://schemas.openxmlformats.org/officeDocument/2006/relationships/ctrlProp" Target="../ctrlProps/ctrlProp93.xml"/><Relationship Id="rId93" Type="http://schemas.openxmlformats.org/officeDocument/2006/relationships/ctrlProp" Target="../ctrlProps/ctrlProp114.xml"/><Relationship Id="rId98" Type="http://schemas.openxmlformats.org/officeDocument/2006/relationships/ctrlProp" Target="../ctrlProps/ctrlProp1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13" Type="http://schemas.openxmlformats.org/officeDocument/2006/relationships/ctrlProp" Target="../ctrlProps/ctrlProp1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4.xml"/><Relationship Id="rId12" Type="http://schemas.openxmlformats.org/officeDocument/2006/relationships/ctrlProp" Target="../ctrlProps/ctrlProp1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3.xml"/><Relationship Id="rId11" Type="http://schemas.openxmlformats.org/officeDocument/2006/relationships/ctrlProp" Target="../ctrlProps/ctrlProp128.xml"/><Relationship Id="rId5" Type="http://schemas.openxmlformats.org/officeDocument/2006/relationships/ctrlProp" Target="../ctrlProps/ctrlProp122.xml"/><Relationship Id="rId15" Type="http://schemas.openxmlformats.org/officeDocument/2006/relationships/ctrlProp" Target="../ctrlProps/ctrlProp132.xml"/><Relationship Id="rId10" Type="http://schemas.openxmlformats.org/officeDocument/2006/relationships/ctrlProp" Target="../ctrlProps/ctrlProp127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4" Type="http://schemas.openxmlformats.org/officeDocument/2006/relationships/ctrlProp" Target="../ctrlProps/ctrlProp1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PrimaryEmployment">
    <pageSetUpPr fitToPage="1"/>
  </sheetPr>
  <dimension ref="A1:U70"/>
  <sheetViews>
    <sheetView showGridLines="0" tabSelected="1" zoomScale="94" zoomScaleNormal="94" workbookViewId="0">
      <pane ySplit="1" topLeftCell="A3" activePane="bottomLeft" state="frozen"/>
      <selection activeCell="R9" sqref="R9"/>
      <selection pane="bottomLeft" activeCell="Q20" sqref="Q20"/>
    </sheetView>
  </sheetViews>
  <sheetFormatPr defaultColWidth="0" defaultRowHeight="15" zeroHeight="1" x14ac:dyDescent="0.25"/>
  <cols>
    <col min="1" max="1" width="5.140625" style="18" customWidth="1"/>
    <col min="2" max="2" width="4.28515625" style="18" customWidth="1"/>
    <col min="3" max="3" width="13.85546875" style="18" customWidth="1"/>
    <col min="4" max="4" width="9" style="18" customWidth="1"/>
    <col min="5" max="5" width="6.28515625" style="18" customWidth="1"/>
    <col min="6" max="6" width="13.140625" style="18" customWidth="1"/>
    <col min="7" max="7" width="14.7109375" style="18" customWidth="1"/>
    <col min="8" max="8" width="17.42578125" style="18" customWidth="1"/>
    <col min="9" max="9" width="12.5703125" style="18" customWidth="1"/>
    <col min="10" max="11" width="10.85546875" style="67" hidden="1" customWidth="1"/>
    <col min="12" max="12" width="17.85546875" style="18" customWidth="1"/>
    <col min="13" max="13" width="12" style="67" hidden="1" customWidth="1"/>
    <col min="14" max="14" width="14.7109375" style="18" customWidth="1"/>
    <col min="15" max="15" width="4.7109375" style="18" customWidth="1"/>
    <col min="16" max="16" width="5.28515625" style="18" customWidth="1"/>
    <col min="17" max="17" width="59.42578125" style="18" bestFit="1" customWidth="1"/>
    <col min="18" max="19" width="8.85546875" style="125" hidden="1" customWidth="1"/>
    <col min="20" max="20" width="16.7109375" style="18" hidden="1" customWidth="1"/>
    <col min="21" max="16384" width="8.85546875" style="18" hidden="1"/>
  </cols>
  <sheetData>
    <row r="1" spans="2:21" s="6" customFormat="1" ht="37.9" customHeight="1" thickBot="1" x14ac:dyDescent="0.3">
      <c r="B1" s="2" t="s">
        <v>74</v>
      </c>
      <c r="C1" s="3"/>
      <c r="D1" s="4"/>
      <c r="E1" s="4"/>
      <c r="F1" s="5"/>
      <c r="G1" s="5"/>
      <c r="H1" s="5"/>
      <c r="I1" s="4"/>
      <c r="J1" s="5" t="s">
        <v>19</v>
      </c>
      <c r="K1" s="5" t="s">
        <v>19</v>
      </c>
      <c r="L1" s="4"/>
      <c r="M1" s="5" t="s">
        <v>19</v>
      </c>
      <c r="N1" s="4"/>
      <c r="O1" s="4"/>
      <c r="R1" s="124"/>
      <c r="S1" s="124"/>
    </row>
    <row r="2" spans="2:21" s="6" customFormat="1" ht="4.9000000000000004" hidden="1" customHeight="1" thickTop="1" x14ac:dyDescent="0.25">
      <c r="B2" s="7"/>
      <c r="C2" s="8"/>
      <c r="D2" s="9"/>
      <c r="E2" s="9"/>
      <c r="F2" s="10"/>
      <c r="G2" s="10"/>
      <c r="H2" s="10"/>
      <c r="I2" s="9"/>
      <c r="J2" s="10"/>
      <c r="K2" s="10"/>
      <c r="L2" s="9"/>
      <c r="M2" s="10"/>
      <c r="N2" s="9"/>
      <c r="O2" s="9"/>
      <c r="R2" s="124"/>
      <c r="S2" s="124"/>
    </row>
    <row r="3" spans="2:21" s="6" customFormat="1" ht="115.5" customHeight="1" thickTop="1" thickBot="1" x14ac:dyDescent="0.3">
      <c r="B3" s="11"/>
      <c r="C3" s="153" t="s">
        <v>75</v>
      </c>
      <c r="D3" s="154"/>
      <c r="E3" s="154"/>
      <c r="F3" s="154"/>
      <c r="G3" s="154"/>
      <c r="H3" s="154"/>
      <c r="I3" s="154"/>
      <c r="J3" s="154"/>
      <c r="K3" s="154"/>
      <c r="L3" s="154"/>
      <c r="M3" s="12" t="s">
        <v>19</v>
      </c>
      <c r="N3" s="11"/>
      <c r="O3" s="11"/>
      <c r="R3" s="124"/>
      <c r="S3" s="124"/>
    </row>
    <row r="4" spans="2:21" s="6" customFormat="1" ht="3.6" hidden="1" customHeight="1" x14ac:dyDescent="0.25">
      <c r="B4" s="11"/>
      <c r="C4" s="13"/>
      <c r="D4" s="13"/>
      <c r="E4" s="13"/>
      <c r="F4" s="13"/>
      <c r="G4" s="13"/>
      <c r="H4" s="13"/>
      <c r="I4" s="13"/>
      <c r="J4" s="14"/>
      <c r="K4" s="13"/>
      <c r="L4" s="13"/>
      <c r="M4" s="15"/>
      <c r="N4" s="11"/>
      <c r="O4" s="11"/>
      <c r="R4" s="124"/>
      <c r="S4" s="124"/>
    </row>
    <row r="5" spans="2:21" ht="24" customHeight="1" thickBot="1" x14ac:dyDescent="0.3">
      <c r="B5" s="158" t="s">
        <v>34</v>
      </c>
      <c r="C5" s="159"/>
      <c r="D5" s="160"/>
      <c r="E5" s="162"/>
      <c r="F5" s="161"/>
      <c r="G5" s="16" t="s">
        <v>35</v>
      </c>
      <c r="H5" s="160"/>
      <c r="I5" s="161"/>
      <c r="J5" s="12"/>
      <c r="K5" s="12"/>
      <c r="L5" s="16" t="s">
        <v>36</v>
      </c>
      <c r="M5" s="17"/>
      <c r="N5" s="144"/>
      <c r="O5" s="16"/>
    </row>
    <row r="6" spans="2:21" ht="4.1500000000000004" customHeight="1" x14ac:dyDescent="0.25">
      <c r="B6" s="19"/>
      <c r="C6" s="19"/>
      <c r="D6" s="19"/>
      <c r="E6" s="19"/>
      <c r="F6" s="19"/>
      <c r="G6" s="19"/>
      <c r="H6" s="19"/>
      <c r="I6" s="19"/>
      <c r="J6" s="20" t="s">
        <v>19</v>
      </c>
      <c r="K6" s="20" t="s">
        <v>19</v>
      </c>
      <c r="L6" s="19"/>
      <c r="M6" s="15" t="s">
        <v>19</v>
      </c>
      <c r="N6" s="19"/>
      <c r="O6" s="19"/>
    </row>
    <row r="7" spans="2:21" ht="7.9" customHeight="1" thickBot="1" x14ac:dyDescent="0.3">
      <c r="J7" s="21"/>
      <c r="K7" s="21"/>
      <c r="M7" s="22"/>
    </row>
    <row r="8" spans="2:21" ht="25.15" customHeight="1" thickBot="1" x14ac:dyDescent="0.3">
      <c r="B8" s="155" t="s">
        <v>37</v>
      </c>
      <c r="C8" s="156"/>
      <c r="D8" s="163"/>
      <c r="E8" s="164"/>
      <c r="F8" s="164"/>
      <c r="G8" s="165"/>
      <c r="H8" s="23" t="s">
        <v>38</v>
      </c>
      <c r="I8" s="163"/>
      <c r="J8" s="164"/>
      <c r="K8" s="164"/>
      <c r="L8" s="164"/>
      <c r="M8" s="164"/>
      <c r="N8" s="165"/>
      <c r="O8" s="24"/>
      <c r="Q8" s="126" t="s">
        <v>60</v>
      </c>
    </row>
    <row r="9" spans="2:21" s="6" customFormat="1" ht="19.899999999999999" customHeight="1" thickBot="1" x14ac:dyDescent="0.3">
      <c r="B9" s="25"/>
      <c r="C9" s="26" t="s">
        <v>15</v>
      </c>
      <c r="D9" s="27"/>
      <c r="E9" s="27"/>
      <c r="F9" s="27"/>
      <c r="G9" s="27"/>
      <c r="H9" s="27"/>
      <c r="I9" s="27"/>
      <c r="J9" s="28"/>
      <c r="K9" s="28"/>
      <c r="L9" s="27"/>
      <c r="M9" s="28"/>
      <c r="N9" s="27"/>
      <c r="O9" s="29"/>
      <c r="Q9" s="30"/>
      <c r="R9" s="124"/>
      <c r="S9" s="124"/>
    </row>
    <row r="10" spans="2:21" s="6" customFormat="1" ht="10.9" customHeight="1" x14ac:dyDescent="0.25">
      <c r="B10" s="31"/>
      <c r="C10" s="32"/>
      <c r="D10" s="33"/>
      <c r="E10" s="33"/>
      <c r="F10" s="33"/>
      <c r="G10" s="33"/>
      <c r="H10" s="33"/>
      <c r="I10" s="33"/>
      <c r="J10" s="34" t="s">
        <v>19</v>
      </c>
      <c r="K10" s="34" t="s">
        <v>19</v>
      </c>
      <c r="L10" s="33"/>
      <c r="M10" s="34" t="s">
        <v>19</v>
      </c>
      <c r="N10" s="33"/>
      <c r="O10" s="35"/>
      <c r="Q10" s="30"/>
      <c r="R10" s="124"/>
      <c r="S10" s="124"/>
    </row>
    <row r="11" spans="2:21" ht="45" x14ac:dyDescent="0.25">
      <c r="B11" s="36"/>
      <c r="C11" s="37" t="s">
        <v>61</v>
      </c>
      <c r="D11" s="38"/>
      <c r="E11" s="38"/>
      <c r="G11" s="39" t="s">
        <v>6</v>
      </c>
      <c r="H11" s="40" t="s">
        <v>27</v>
      </c>
      <c r="I11" s="39" t="str">
        <f>IF(J12="H","Hours Worked Weekly","")</f>
        <v>Hours Worked Weekly</v>
      </c>
      <c r="J11" s="41" t="s">
        <v>19</v>
      </c>
      <c r="K11" s="41" t="s">
        <v>19</v>
      </c>
      <c r="L11" s="39" t="s">
        <v>7</v>
      </c>
      <c r="M11" s="39" t="s">
        <v>19</v>
      </c>
      <c r="N11" s="38"/>
      <c r="O11" s="42"/>
      <c r="Q11" s="43"/>
    </row>
    <row r="12" spans="2:21" s="6" customFormat="1" ht="20.45" customHeight="1" x14ac:dyDescent="0.25">
      <c r="B12" s="36"/>
      <c r="C12" s="44" t="str">
        <f>IF(R12,"X","O")</f>
        <v>O</v>
      </c>
      <c r="D12" s="157"/>
      <c r="E12" s="157"/>
      <c r="F12" s="157"/>
      <c r="G12" s="139"/>
      <c r="H12" s="140" t="s">
        <v>17</v>
      </c>
      <c r="I12" s="141">
        <v>0</v>
      </c>
      <c r="J12" s="45" t="str">
        <f>VLOOKUP(H12,VLKP_PAY_FREQ,2,FALSE)</f>
        <v>H</v>
      </c>
      <c r="K12" s="45">
        <f>IF(J12="H",G12*I12*52,G12*J12)</f>
        <v>0</v>
      </c>
      <c r="L12" s="46">
        <f>IFERROR(ROUND(K12/12,2),0)</f>
        <v>0</v>
      </c>
      <c r="M12" s="47"/>
      <c r="N12" s="48"/>
      <c r="O12" s="49"/>
      <c r="Q12" s="30" t="str">
        <f>IF(AND(R12,OR(R14,R15,R16)),ErrMsg_UncheckThreeBelow,"")</f>
        <v/>
      </c>
      <c r="R12" s="124" t="b">
        <v>0</v>
      </c>
      <c r="S12" s="124"/>
      <c r="T12" s="50" t="s">
        <v>51</v>
      </c>
    </row>
    <row r="13" spans="2:21" ht="31.15" customHeight="1" x14ac:dyDescent="0.25">
      <c r="B13" s="51"/>
      <c r="C13" s="52"/>
      <c r="D13" s="52"/>
      <c r="E13" s="52"/>
      <c r="F13" s="21" t="s">
        <v>0</v>
      </c>
      <c r="G13" s="39" t="s">
        <v>1</v>
      </c>
      <c r="H13" s="39" t="s">
        <v>8</v>
      </c>
      <c r="I13" s="53" t="s">
        <v>9</v>
      </c>
      <c r="J13" s="54"/>
      <c r="K13" s="54"/>
      <c r="L13" s="55" t="s">
        <v>32</v>
      </c>
      <c r="M13" s="56"/>
      <c r="N13" s="57" t="s">
        <v>33</v>
      </c>
      <c r="O13" s="42"/>
      <c r="Q13" s="43"/>
      <c r="T13" s="58"/>
    </row>
    <row r="14" spans="2:21" s="6" customFormat="1" ht="20.45" customHeight="1" x14ac:dyDescent="0.25">
      <c r="B14" s="36"/>
      <c r="C14" s="44" t="str">
        <f t="shared" ref="C14:C16" si="0">IF(R14,"X","O")</f>
        <v>O</v>
      </c>
      <c r="D14" s="59" t="s">
        <v>28</v>
      </c>
      <c r="E14" s="60">
        <v>2025</v>
      </c>
      <c r="F14" s="142">
        <v>45658</v>
      </c>
      <c r="G14" s="142">
        <v>45778</v>
      </c>
      <c r="H14" s="138"/>
      <c r="I14" s="61">
        <f>ROUND(J14,2)</f>
        <v>4.03</v>
      </c>
      <c r="J14" s="62">
        <f>IF(AND(F14&lt;&gt;"",G14&lt;&gt;""),IF(K14&gt;0,K14,IF(K14&lt;0,0,K14)),0)</f>
        <v>4.032258064516129</v>
      </c>
      <c r="K14" s="62">
        <f>IF(MONTH(F14)=MONTH(G14),((YEAR(G14)-YEAR(F14))*12)-12+(12-MONTH(F14))+MONTH(G14)-1+(EOMONTH(F14,0)-F14+1)/DAY(EOMONTH(F14,0))+(1-(EOMONTH(G14,0)-G14)/DAY(EOMONTH(G14,0))),((YEAR(G14)-YEAR(F14))*12)-12+(12-MONTH(F14))+MONTH(G14)-1+(EOMONTH(F14,0)-F14+1)/DAY(EOMONTH(F14,0))+(1-(EOMONTH(G14,0)-G14)/DAY(EOMONTH(G14,0))))</f>
        <v>4.032258064516129</v>
      </c>
      <c r="L14" s="63">
        <f>IFERROR(ROUND(IF(AND(F14&lt;&gt;"",G14&lt;&gt;""),H14/I14,0),2),0)</f>
        <v>0</v>
      </c>
      <c r="M14" s="64" t="str">
        <f>IFERROR(IF(((L14-L15)/ABS(L15))&gt;0,"+","")&amp;TEXT(ROUND(((L14-L15)/ABS(L15))*100,2),"0.00")&amp;"%","-")</f>
        <v>-</v>
      </c>
      <c r="N14" s="64" t="str">
        <f>M14</f>
        <v>-</v>
      </c>
      <c r="O14" s="49"/>
      <c r="Q14" s="30" t="str">
        <f>IF(AND(R14,ISBLANK(G14)),
    ErrMsg_CompleteDate,
    IF(AND(R14,ISBLANK(H14)),
        ErrMsg_CompleteEarnings,
        ""))</f>
        <v/>
      </c>
      <c r="R14" s="124" t="b">
        <v>0</v>
      </c>
      <c r="S14" s="124"/>
      <c r="T14" s="50" t="s">
        <v>51</v>
      </c>
      <c r="U14" s="18"/>
    </row>
    <row r="15" spans="2:21" s="6" customFormat="1" ht="20.45" customHeight="1" x14ac:dyDescent="0.25">
      <c r="B15" s="36"/>
      <c r="C15" s="44" t="str">
        <f t="shared" si="0"/>
        <v>O</v>
      </c>
      <c r="D15" s="59" t="s">
        <v>18</v>
      </c>
      <c r="E15" s="60">
        <v>2024</v>
      </c>
      <c r="F15" s="142">
        <v>45292</v>
      </c>
      <c r="G15" s="142">
        <v>45657</v>
      </c>
      <c r="H15" s="143"/>
      <c r="I15" s="61">
        <f>ROUND(J15,2)</f>
        <v>12</v>
      </c>
      <c r="J15" s="62">
        <f>IF(AND(F15&lt;&gt;"",G15&lt;&gt;""),IF(K15&gt;0,K15,IF(K15&lt;0,0,K15)),0)</f>
        <v>12</v>
      </c>
      <c r="K15" s="62">
        <f t="shared" ref="K15:K16" si="1">IF(MONTH(F15)=MONTH(G15),((YEAR(G15)-YEAR(F15))*12)-12+(12-MONTH(F15))+MONTH(G15)-1+(EOMONTH(F15,0)-F15+1)/DAY(EOMONTH(F15,0))+(1-(EOMONTH(G15,0)-G15)/DAY(EOMONTH(G15,0))),((YEAR(G15)-YEAR(F15))*12)-12+(12-MONTH(F15))+MONTH(G15)-1+(EOMONTH(F15,0)-F15+1)/DAY(EOMONTH(F15,0))+(1-(EOMONTH(G15,0)-G15)/DAY(EOMONTH(G15,0))))</f>
        <v>12</v>
      </c>
      <c r="L15" s="63">
        <f t="shared" ref="L15:L16" si="2">IFERROR(ROUND(IF(AND(F15&lt;&gt;"",G15&lt;&gt;""),H15/I15,0),2),0)</f>
        <v>0</v>
      </c>
      <c r="M15" s="64" t="str">
        <f>IFERROR(IF(((L15-L16)/ABS(L16))&gt;0,"+","")&amp;TEXT(ROUND(((L15-L16)/ABS(L16))*100,2),"0.00")&amp;"%","-")</f>
        <v>-</v>
      </c>
      <c r="N15" s="64" t="str">
        <f>M15</f>
        <v>-</v>
      </c>
      <c r="O15" s="49"/>
      <c r="Q15" s="30" t="str">
        <f>IF(AND(R15,ISBLANK(G15)),
    ErrMsg_CompleteDate,
    IF(AND(R15,ISBLANK(H15)),
        ErrMsg_CompleteEarnings,
        ""))</f>
        <v/>
      </c>
      <c r="R15" s="124" t="b">
        <v>0</v>
      </c>
      <c r="S15" s="124"/>
      <c r="T15" s="50" t="s">
        <v>51</v>
      </c>
    </row>
    <row r="16" spans="2:21" s="6" customFormat="1" ht="20.45" customHeight="1" x14ac:dyDescent="0.25">
      <c r="B16" s="36"/>
      <c r="C16" s="44" t="str">
        <f t="shared" si="0"/>
        <v>O</v>
      </c>
      <c r="D16" s="59" t="s">
        <v>18</v>
      </c>
      <c r="E16" s="60">
        <v>2023</v>
      </c>
      <c r="F16" s="142">
        <v>44927</v>
      </c>
      <c r="G16" s="142">
        <v>45291</v>
      </c>
      <c r="H16" s="138"/>
      <c r="I16" s="65">
        <f>ROUND(J16,2)</f>
        <v>12</v>
      </c>
      <c r="J16" s="62">
        <f>IF(AND(F16&lt;&gt;"",G16&lt;&gt;""),IF(K16&gt;0,K16,IF(K16&lt;0,0,K16)),0)</f>
        <v>12</v>
      </c>
      <c r="K16" s="62">
        <f t="shared" si="1"/>
        <v>12</v>
      </c>
      <c r="L16" s="63">
        <f t="shared" si="2"/>
        <v>0</v>
      </c>
      <c r="M16" s="66" t="s">
        <v>21</v>
      </c>
      <c r="N16" s="64" t="str">
        <f>M16</f>
        <v>-</v>
      </c>
      <c r="O16" s="49"/>
      <c r="Q16" s="30" t="str">
        <f>IF(AND(R16,ISBLANK(G16)),
    ErrMsg_CompleteDate,
    IF(AND(R16,ISBLANK(H16)),
        ErrMsg_CompleteEarnings,
        ""))</f>
        <v/>
      </c>
      <c r="R16" s="124" t="b">
        <v>0</v>
      </c>
      <c r="S16" s="124"/>
      <c r="T16" s="50" t="s">
        <v>51</v>
      </c>
    </row>
    <row r="17" spans="2:20" ht="15.75" thickBot="1" x14ac:dyDescent="0.3">
      <c r="B17" s="36"/>
      <c r="O17" s="42"/>
      <c r="Q17" s="43"/>
    </row>
    <row r="18" spans="2:20" s="6" customFormat="1" ht="20.45" customHeight="1" thickBot="1" x14ac:dyDescent="0.3">
      <c r="B18" s="36"/>
      <c r="D18" s="145" t="s">
        <v>29</v>
      </c>
      <c r="E18" s="146"/>
      <c r="F18" s="146"/>
      <c r="G18" s="146"/>
      <c r="H18" s="146"/>
      <c r="I18" s="146"/>
      <c r="J18" s="68"/>
      <c r="K18" s="68">
        <f>ROUND(IF(C12="X",L12,0)+IFERROR(SUMIF(C14:C16,"=X",H14:H16)/SUMIF(C14:C16,"=X",I14:I16),0),2)</f>
        <v>0</v>
      </c>
      <c r="L18" s="69">
        <f>IF(COUNTBLANK(Q9:Q19)&lt;&gt;ROWS(Q9:Q19),"ERROR",K18)</f>
        <v>0</v>
      </c>
      <c r="M18" s="70"/>
      <c r="N18" s="71"/>
      <c r="O18" s="49"/>
      <c r="Q18" s="30"/>
      <c r="R18" s="124"/>
      <c r="S18" s="124"/>
    </row>
    <row r="19" spans="2:20" ht="15.75" thickBot="1" x14ac:dyDescent="0.3">
      <c r="B19" s="72"/>
      <c r="C19" s="73"/>
      <c r="D19" s="73"/>
      <c r="E19" s="73"/>
      <c r="F19" s="73"/>
      <c r="G19" s="73"/>
      <c r="H19" s="73"/>
      <c r="I19" s="73"/>
      <c r="J19" s="74" t="s">
        <v>19</v>
      </c>
      <c r="K19" s="74" t="s">
        <v>19</v>
      </c>
      <c r="L19" s="73"/>
      <c r="M19" s="75" t="s">
        <v>19</v>
      </c>
      <c r="N19" s="73"/>
      <c r="O19" s="76"/>
      <c r="Q19" s="43"/>
    </row>
    <row r="20" spans="2:20" s="6" customFormat="1" ht="19.899999999999999" customHeight="1" thickBot="1" x14ac:dyDescent="0.3">
      <c r="B20" s="25"/>
      <c r="C20" s="26" t="s">
        <v>2</v>
      </c>
      <c r="D20" s="27"/>
      <c r="E20" s="27"/>
      <c r="F20" s="27"/>
      <c r="G20" s="27"/>
      <c r="H20" s="27"/>
      <c r="I20" s="27"/>
      <c r="J20" s="28"/>
      <c r="K20" s="28"/>
      <c r="L20" s="27"/>
      <c r="M20" s="28"/>
      <c r="N20" s="27"/>
      <c r="O20" s="29"/>
      <c r="Q20" s="30"/>
      <c r="R20" s="124"/>
      <c r="S20" s="124"/>
    </row>
    <row r="21" spans="2:20" x14ac:dyDescent="0.25">
      <c r="B21" s="31"/>
      <c r="C21" s="77"/>
      <c r="D21" s="77"/>
      <c r="E21" s="77"/>
      <c r="F21" s="77"/>
      <c r="G21" s="77"/>
      <c r="H21" s="77"/>
      <c r="I21" s="77"/>
      <c r="J21" s="78" t="s">
        <v>19</v>
      </c>
      <c r="K21" s="78" t="s">
        <v>19</v>
      </c>
      <c r="L21" s="77"/>
      <c r="M21" s="78" t="s">
        <v>19</v>
      </c>
      <c r="N21" s="77"/>
      <c r="O21" s="79"/>
      <c r="Q21" s="43"/>
    </row>
    <row r="22" spans="2:20" ht="30" x14ac:dyDescent="0.25">
      <c r="B22" s="36"/>
      <c r="C22" s="37" t="s">
        <v>61</v>
      </c>
      <c r="D22" s="80"/>
      <c r="E22" s="80"/>
      <c r="F22" s="39" t="s">
        <v>0</v>
      </c>
      <c r="G22" s="39" t="s">
        <v>1</v>
      </c>
      <c r="H22" s="39" t="s">
        <v>8</v>
      </c>
      <c r="I22" s="53" t="s">
        <v>9</v>
      </c>
      <c r="J22" s="81" t="s">
        <v>19</v>
      </c>
      <c r="K22" s="81" t="s">
        <v>19</v>
      </c>
      <c r="L22" s="55" t="s">
        <v>10</v>
      </c>
      <c r="M22" s="55" t="s">
        <v>19</v>
      </c>
      <c r="N22" s="57" t="s">
        <v>33</v>
      </c>
      <c r="O22" s="42"/>
      <c r="Q22" s="43"/>
      <c r="R22" s="125" t="b">
        <v>0</v>
      </c>
      <c r="S22" s="125" t="b">
        <v>1</v>
      </c>
      <c r="T22" s="58" t="s">
        <v>52</v>
      </c>
    </row>
    <row r="23" spans="2:20" s="6" customFormat="1" ht="20.45" customHeight="1" x14ac:dyDescent="0.25">
      <c r="B23" s="36"/>
      <c r="C23" s="44" t="str">
        <f t="shared" ref="C23:C25" si="3">IF(R23,"X","O")</f>
        <v>O</v>
      </c>
      <c r="D23" s="59" t="s">
        <v>28</v>
      </c>
      <c r="E23" s="60">
        <v>2025</v>
      </c>
      <c r="F23" s="142"/>
      <c r="G23" s="142"/>
      <c r="H23" s="138"/>
      <c r="I23" s="65">
        <f>IF(R22=S22,"",
    IF(R22,
        12,
        ROUND(J23,2)))</f>
        <v>0</v>
      </c>
      <c r="J23" s="65">
        <f>IF(AND(F23&lt;&gt;"",G23&lt;&gt;""),IF(K23&gt;0,K23,IF(K23&lt;0,0,K23)),0)</f>
        <v>0</v>
      </c>
      <c r="K23" s="65">
        <f>IF(MONTH(F23)=MONTH(G23),((YEAR(G23)-YEAR(F23))*12)-12+(12-MONTH(F23))+MONTH(G23)-1+(EOMONTH(F23,0)-F23+1)/DAY(EOMONTH(F23,0))+(1-(EOMONTH(G23,0)-G23)/DAY(EOMONTH(G23,0))),((YEAR(G23)-YEAR(F23))*12)-12+(12-MONTH(F23))+MONTH(G23)-1+(EOMONTH(F23,0)-F23+1)/DAY(EOMONTH(F23,0))+(1-(EOMONTH(G23,0)-G23)/DAY(EOMONTH(G23,0))))</f>
        <v>3.2258064516129004E-2</v>
      </c>
      <c r="L23" s="63">
        <f>IFERROR(ROUND(IF(AND(F23&lt;&gt;"",G23&lt;&gt;""),H23/I23,0),2),0)</f>
        <v>0</v>
      </c>
      <c r="M23" s="64" t="str">
        <f t="shared" ref="M23:M24" si="4">IFERROR(IF(((L23-L24)/ABS(L24))&gt;0,"+","")&amp;TEXT(ROUND(((L23-L24)/ABS(L24))*100,2),"0.00")&amp;"%","-")</f>
        <v>-</v>
      </c>
      <c r="N23" s="64" t="str">
        <f>M23</f>
        <v>-</v>
      </c>
      <c r="O23" s="49"/>
      <c r="Q23" s="30" t="str">
        <f>IF(AND(OR(G23&lt;&gt;"",H23&lt;&gt;""),R22=S22),
    ErrMsg_CheckAorY,
    IF(AND(R23,OR(R22,S22),ISBLANK(G23)),
        ErrMsg_CompleteDate,
        IF(AND(R23,OR(R22,S22),ISBLANK(H23)),
            ErrMsg_CompleteEarnings,
            ""
)))</f>
        <v/>
      </c>
      <c r="R23" s="125" t="b">
        <v>0</v>
      </c>
      <c r="S23" s="124"/>
      <c r="T23" s="50" t="s">
        <v>51</v>
      </c>
    </row>
    <row r="24" spans="2:20" s="6" customFormat="1" ht="20.45" customHeight="1" x14ac:dyDescent="0.25">
      <c r="B24" s="36"/>
      <c r="C24" s="44" t="str">
        <f t="shared" si="3"/>
        <v>O</v>
      </c>
      <c r="D24" s="59" t="s">
        <v>18</v>
      </c>
      <c r="E24" s="60">
        <v>2024</v>
      </c>
      <c r="F24" s="142">
        <v>45292</v>
      </c>
      <c r="G24" s="142">
        <v>45657</v>
      </c>
      <c r="H24" s="138"/>
      <c r="I24" s="65">
        <f>ROUND(J24,2)</f>
        <v>12</v>
      </c>
      <c r="J24" s="65">
        <f>IF(AND(F24&lt;&gt;"",G24&lt;&gt;""),IF(K24&gt;0,K24,IF(K24&lt;0,0,K24)),0)</f>
        <v>12</v>
      </c>
      <c r="K24" s="65">
        <f t="shared" ref="K24:K25" si="5">IF(MONTH(F24)=MONTH(G24),((YEAR(G24)-YEAR(F24))*12)-12+(12-MONTH(F24))+MONTH(G24)-1+(EOMONTH(F24,0)-F24+1)/DAY(EOMONTH(F24,0))+(1-(EOMONTH(G24,0)-G24)/DAY(EOMONTH(G24,0))),((YEAR(G24)-YEAR(F24))*12)-12+(12-MONTH(F24))+MONTH(G24)-1+(EOMONTH(F24,0)-F24+1)/DAY(EOMONTH(F24,0))+(1-(EOMONTH(G24,0)-G24)/DAY(EOMONTH(G24,0))))</f>
        <v>12</v>
      </c>
      <c r="L24" s="63">
        <f t="shared" ref="L24:L25" si="6">IFERROR(ROUND(IF(AND(F24&lt;&gt;"",G24&lt;&gt;""),H24/I24,0),2),0)</f>
        <v>0</v>
      </c>
      <c r="M24" s="64" t="str">
        <f t="shared" si="4"/>
        <v>-</v>
      </c>
      <c r="N24" s="64" t="str">
        <f>M24</f>
        <v>-</v>
      </c>
      <c r="O24" s="49"/>
      <c r="Q24" s="30" t="str">
        <f>IF(AND(R24,ISBLANK(G24)),
    ErrMsg_CompleteDate,
    IF(AND(R24,ISBLANK(H24)),
        ErrMsg_CompleteEarnings,
        ""))</f>
        <v/>
      </c>
      <c r="R24" s="125" t="b">
        <v>0</v>
      </c>
      <c r="S24" s="124"/>
      <c r="T24" s="50" t="s">
        <v>51</v>
      </c>
    </row>
    <row r="25" spans="2:20" s="6" customFormat="1" ht="20.45" customHeight="1" x14ac:dyDescent="0.25">
      <c r="B25" s="36"/>
      <c r="C25" s="44" t="str">
        <f t="shared" si="3"/>
        <v>O</v>
      </c>
      <c r="D25" s="59" t="s">
        <v>18</v>
      </c>
      <c r="E25" s="60">
        <v>2023</v>
      </c>
      <c r="F25" s="142">
        <v>44927</v>
      </c>
      <c r="G25" s="142">
        <v>45291</v>
      </c>
      <c r="H25" s="138"/>
      <c r="I25" s="65">
        <f>ROUND(J25,2)</f>
        <v>12</v>
      </c>
      <c r="J25" s="65">
        <f>IF(AND(F25&lt;&gt;"",G25&lt;&gt;""),IF(K25&gt;0,K25,IF(K25&lt;0,0,K25)),0)</f>
        <v>12</v>
      </c>
      <c r="K25" s="65">
        <f t="shared" si="5"/>
        <v>12</v>
      </c>
      <c r="L25" s="63">
        <f t="shared" si="6"/>
        <v>0</v>
      </c>
      <c r="M25" s="66" t="s">
        <v>21</v>
      </c>
      <c r="N25" s="64" t="str">
        <f>M25</f>
        <v>-</v>
      </c>
      <c r="O25" s="49"/>
      <c r="Q25" s="30" t="str">
        <f>IF(AND(R25,ISBLANK(G25)),
    ErrMsg_CompleteDate,
    IF(AND(R25,ISBLANK(H25)),
        ErrMsg_CompleteEarnings,
        ""))</f>
        <v/>
      </c>
      <c r="R25" s="125" t="b">
        <v>0</v>
      </c>
      <c r="S25" s="124"/>
      <c r="T25" s="50" t="s">
        <v>51</v>
      </c>
    </row>
    <row r="26" spans="2:20" ht="15.75" thickBot="1" x14ac:dyDescent="0.3">
      <c r="B26" s="36"/>
      <c r="O26" s="42"/>
      <c r="Q26" s="43"/>
    </row>
    <row r="27" spans="2:20" s="6" customFormat="1" ht="20.45" customHeight="1" thickBot="1" x14ac:dyDescent="0.3">
      <c r="B27" s="36"/>
      <c r="D27" s="145" t="s">
        <v>11</v>
      </c>
      <c r="E27" s="146"/>
      <c r="F27" s="146"/>
      <c r="G27" s="146"/>
      <c r="H27" s="146"/>
      <c r="I27" s="146"/>
      <c r="J27" s="68"/>
      <c r="K27" s="68">
        <f>ROUND(IFERROR(SUMIF(C23:C25,"=X",H23:H25)/SUMIF(C23:C25,"=X",I23:I25),0),2)</f>
        <v>0</v>
      </c>
      <c r="L27" s="69">
        <f>IF(COUNTBLANK(Q20:Q28)&lt;&gt;ROWS(Q20:Q28),"ERROR",K27)</f>
        <v>0</v>
      </c>
      <c r="M27" s="70"/>
      <c r="N27" s="71"/>
      <c r="O27" s="49"/>
      <c r="Q27" s="30"/>
      <c r="R27" s="124"/>
      <c r="S27" s="124"/>
    </row>
    <row r="28" spans="2:20" ht="15.75" thickBot="1" x14ac:dyDescent="0.3">
      <c r="B28" s="72"/>
      <c r="C28" s="73"/>
      <c r="D28" s="73"/>
      <c r="E28" s="73"/>
      <c r="F28" s="73"/>
      <c r="G28" s="73"/>
      <c r="H28" s="73"/>
      <c r="I28" s="73"/>
      <c r="J28" s="75"/>
      <c r="K28" s="75"/>
      <c r="L28" s="73"/>
      <c r="M28" s="75"/>
      <c r="N28" s="73"/>
      <c r="O28" s="76"/>
      <c r="Q28" s="43"/>
    </row>
    <row r="29" spans="2:20" s="6" customFormat="1" ht="19.899999999999999" customHeight="1" thickBot="1" x14ac:dyDescent="0.3">
      <c r="B29" s="25"/>
      <c r="C29" s="26" t="s">
        <v>3</v>
      </c>
      <c r="D29" s="27"/>
      <c r="E29" s="27"/>
      <c r="F29" s="27"/>
      <c r="G29" s="27"/>
      <c r="H29" s="27"/>
      <c r="I29" s="27"/>
      <c r="J29" s="28"/>
      <c r="K29" s="28"/>
      <c r="L29" s="27"/>
      <c r="M29" s="28"/>
      <c r="N29" s="27"/>
      <c r="O29" s="29"/>
      <c r="Q29" s="30"/>
      <c r="R29" s="124"/>
      <c r="S29" s="124"/>
    </row>
    <row r="30" spans="2:20" x14ac:dyDescent="0.25">
      <c r="B30" s="31"/>
      <c r="C30" s="77"/>
      <c r="D30" s="77"/>
      <c r="E30" s="77"/>
      <c r="F30" s="77"/>
      <c r="G30" s="77"/>
      <c r="H30" s="77"/>
      <c r="I30" s="77"/>
      <c r="J30" s="78" t="s">
        <v>19</v>
      </c>
      <c r="K30" s="78" t="s">
        <v>19</v>
      </c>
      <c r="L30" s="77"/>
      <c r="M30" s="78" t="s">
        <v>19</v>
      </c>
      <c r="N30" s="77"/>
      <c r="O30" s="79"/>
      <c r="Q30" s="43"/>
    </row>
    <row r="31" spans="2:20" ht="30" x14ac:dyDescent="0.25">
      <c r="B31" s="36"/>
      <c r="C31" s="37" t="s">
        <v>61</v>
      </c>
      <c r="D31" s="80"/>
      <c r="E31" s="80"/>
      <c r="F31" s="39" t="s">
        <v>0</v>
      </c>
      <c r="G31" s="39" t="s">
        <v>1</v>
      </c>
      <c r="H31" s="39" t="s">
        <v>8</v>
      </c>
      <c r="I31" s="53" t="s">
        <v>9</v>
      </c>
      <c r="J31" s="81" t="s">
        <v>19</v>
      </c>
      <c r="K31" s="81" t="s">
        <v>19</v>
      </c>
      <c r="L31" s="55" t="s">
        <v>10</v>
      </c>
      <c r="M31" s="55"/>
      <c r="N31" s="57" t="s">
        <v>33</v>
      </c>
      <c r="O31" s="42"/>
      <c r="Q31" s="43"/>
      <c r="R31" s="125" t="b">
        <v>0</v>
      </c>
      <c r="S31" s="125" t="b">
        <v>1</v>
      </c>
      <c r="T31" s="58" t="s">
        <v>52</v>
      </c>
    </row>
    <row r="32" spans="2:20" s="6" customFormat="1" ht="20.45" customHeight="1" x14ac:dyDescent="0.25">
      <c r="B32" s="36"/>
      <c r="C32" s="44" t="str">
        <f t="shared" ref="C32:C34" si="7">IF(R32,"X","O")</f>
        <v>O</v>
      </c>
      <c r="D32" s="59" t="s">
        <v>28</v>
      </c>
      <c r="E32" s="60">
        <v>2025</v>
      </c>
      <c r="F32" s="142"/>
      <c r="G32" s="142"/>
      <c r="H32" s="138"/>
      <c r="I32" s="65">
        <f>IF(R31=S31,"",
    IF(R31,
        12,
        ROUND(J32,2)))</f>
        <v>0</v>
      </c>
      <c r="J32" s="65">
        <f>IF(AND(F32&lt;&gt;"",G32&lt;&gt;""),IF(K32&gt;0,K32,IF(K32&lt;0,0,K32)),0)</f>
        <v>0</v>
      </c>
      <c r="K32" s="65">
        <f>IF(MONTH(F32)=MONTH(G32),((YEAR(G32)-YEAR(F32))*12)-12+(12-MONTH(F32))+MONTH(G32)-1+(EOMONTH(F32,0)-F32+1)/DAY(EOMONTH(F32,0))+(1-(EOMONTH(G32,0)-G32)/DAY(EOMONTH(G32,0))),((YEAR(G32)-YEAR(F32))*12)-12+(12-MONTH(F32))+MONTH(G32)-1+(EOMONTH(F32,0)-F32+1)/DAY(EOMONTH(F32,0))+(1-(EOMONTH(G32,0)-G32)/DAY(EOMONTH(G32,0))))</f>
        <v>3.2258064516129004E-2</v>
      </c>
      <c r="L32" s="63">
        <f>IFERROR(ROUND(IF(AND(F32&lt;&gt;"",G32&lt;&gt;""),H32/I32,0),2),0)</f>
        <v>0</v>
      </c>
      <c r="M32" s="64" t="str">
        <f t="shared" ref="M32:M33" si="8">IFERROR(IF(((L32-L33)/ABS(L33))&gt;0,"+","")&amp;TEXT(ROUND(((L32-L33)/ABS(L33))*100,2),"0.00")&amp;"%","-")</f>
        <v>-</v>
      </c>
      <c r="N32" s="64" t="str">
        <f>M32</f>
        <v>-</v>
      </c>
      <c r="O32" s="49"/>
      <c r="Q32" s="30" t="str">
        <f>IF(AND(OR(G32&lt;&gt;"",H32&lt;&gt;""),R31=S31),
    ErrMsg_CheckAorY,
    IF(AND(R32,OR(R31,S31),ISBLANK(G32)),
        ErrMsg_CompleteDate,
        IF(AND(R32,OR(R31,S31),ISBLANK(H32)),
            ErrMsg_CompleteEarnings,
            ""
)))</f>
        <v/>
      </c>
      <c r="R32" s="125" t="b">
        <v>0</v>
      </c>
      <c r="S32" s="124"/>
      <c r="T32" s="50" t="s">
        <v>51</v>
      </c>
    </row>
    <row r="33" spans="2:20" s="6" customFormat="1" ht="20.45" customHeight="1" x14ac:dyDescent="0.25">
      <c r="B33" s="36"/>
      <c r="C33" s="44" t="str">
        <f t="shared" si="7"/>
        <v>O</v>
      </c>
      <c r="D33" s="59" t="s">
        <v>18</v>
      </c>
      <c r="E33" s="60">
        <v>2024</v>
      </c>
      <c r="F33" s="142">
        <v>45292</v>
      </c>
      <c r="G33" s="142">
        <v>45657</v>
      </c>
      <c r="H33" s="143"/>
      <c r="I33" s="65">
        <f>ROUND(J33,2)</f>
        <v>12</v>
      </c>
      <c r="J33" s="65">
        <f>IF(AND(F33&lt;&gt;"",G33&lt;&gt;""),IF(K33&gt;0,K33,IF(K33&lt;0,0,K33)),0)</f>
        <v>12</v>
      </c>
      <c r="K33" s="65">
        <f t="shared" ref="K33:K34" si="9">IF(MONTH(F33)=MONTH(G33),((YEAR(G33)-YEAR(F33))*12)-12+(12-MONTH(F33))+MONTH(G33)-1+(EOMONTH(F33,0)-F33+1)/DAY(EOMONTH(F33,0))+(1-(EOMONTH(G33,0)-G33)/DAY(EOMONTH(G33,0))),((YEAR(G33)-YEAR(F33))*12)-12+(12-MONTH(F33))+MONTH(G33)-1+(EOMONTH(F33,0)-F33+1)/DAY(EOMONTH(F33,0))+(1-(EOMONTH(G33,0)-G33)/DAY(EOMONTH(G33,0))))</f>
        <v>12</v>
      </c>
      <c r="L33" s="63">
        <f>IFERROR(ROUND(IF(AND(F33&lt;&gt;"",G33&lt;&gt;""),H33/I33,0),2),0)</f>
        <v>0</v>
      </c>
      <c r="M33" s="64" t="str">
        <f t="shared" si="8"/>
        <v>-</v>
      </c>
      <c r="N33" s="64" t="str">
        <f>M33</f>
        <v>-</v>
      </c>
      <c r="O33" s="49"/>
      <c r="Q33" s="30" t="str">
        <f>IF(AND(R33,ISBLANK(G33)),
    ErrMsg_CompleteDate,
    IF(AND(R33,ISBLANK(H33)),
        ErrMsg_CompleteEarnings,
        ""))</f>
        <v/>
      </c>
      <c r="R33" s="125" t="b">
        <v>0</v>
      </c>
      <c r="S33" s="124"/>
      <c r="T33" s="50" t="s">
        <v>51</v>
      </c>
    </row>
    <row r="34" spans="2:20" s="6" customFormat="1" ht="20.45" customHeight="1" x14ac:dyDescent="0.25">
      <c r="B34" s="36"/>
      <c r="C34" s="44" t="str">
        <f t="shared" si="7"/>
        <v>O</v>
      </c>
      <c r="D34" s="59" t="s">
        <v>18</v>
      </c>
      <c r="E34" s="60">
        <v>2023</v>
      </c>
      <c r="F34" s="142">
        <v>44927</v>
      </c>
      <c r="G34" s="142">
        <v>45291</v>
      </c>
      <c r="H34" s="138"/>
      <c r="I34" s="65">
        <f>ROUND(J34,2)</f>
        <v>12</v>
      </c>
      <c r="J34" s="65">
        <f>IF(AND(F34&lt;&gt;"",G34&lt;&gt;""),IF(K34&gt;0,K34,IF(K34&lt;0,0,K34)),0)</f>
        <v>12</v>
      </c>
      <c r="K34" s="65">
        <f t="shared" si="9"/>
        <v>12</v>
      </c>
      <c r="L34" s="63">
        <f t="shared" ref="L34" si="10">IFERROR(ROUND(IF(AND(F34&lt;&gt;"",G34&lt;&gt;""),H34/I34,0),2),0)</f>
        <v>0</v>
      </c>
      <c r="M34" s="66" t="s">
        <v>21</v>
      </c>
      <c r="N34" s="64" t="str">
        <f>M34</f>
        <v>-</v>
      </c>
      <c r="O34" s="49"/>
      <c r="Q34" s="30" t="str">
        <f>IF(AND(R34,ISBLANK(G34)),
    ErrMsg_CompleteDate,
    IF(AND(R34,ISBLANK(H34)),
        ErrMsg_CompleteEarnings,
        ""))</f>
        <v/>
      </c>
      <c r="R34" s="125" t="b">
        <v>0</v>
      </c>
      <c r="S34" s="124"/>
      <c r="T34" s="50" t="s">
        <v>51</v>
      </c>
    </row>
    <row r="35" spans="2:20" ht="15.75" thickBot="1" x14ac:dyDescent="0.3">
      <c r="B35" s="36"/>
      <c r="O35" s="42"/>
      <c r="Q35" s="43"/>
    </row>
    <row r="36" spans="2:20" s="6" customFormat="1" ht="21" customHeight="1" thickBot="1" x14ac:dyDescent="0.3">
      <c r="B36" s="36"/>
      <c r="D36" s="145" t="s">
        <v>12</v>
      </c>
      <c r="E36" s="146"/>
      <c r="F36" s="146"/>
      <c r="G36" s="146"/>
      <c r="H36" s="146"/>
      <c r="I36" s="146"/>
      <c r="J36" s="68"/>
      <c r="K36" s="68">
        <f>ROUND(IFERROR(SUMIF(C32:C34,"=X",H32:H34)/SUMIF(C32:C34,"=X",I32:I34),0),2)</f>
        <v>0</v>
      </c>
      <c r="L36" s="69">
        <f>IF(COUNTBLANK(Q29:Q37)&lt;&gt;ROWS(Q29:Q37),"ERROR",K36)</f>
        <v>0</v>
      </c>
      <c r="M36" s="70"/>
      <c r="N36" s="71"/>
      <c r="O36" s="49"/>
      <c r="Q36" s="30"/>
      <c r="R36" s="124"/>
      <c r="S36" s="124"/>
    </row>
    <row r="37" spans="2:20" ht="15.75" thickBot="1" x14ac:dyDescent="0.3">
      <c r="B37" s="72"/>
      <c r="C37" s="73"/>
      <c r="D37" s="73"/>
      <c r="E37" s="73"/>
      <c r="F37" s="73"/>
      <c r="G37" s="73"/>
      <c r="H37" s="73"/>
      <c r="I37" s="73"/>
      <c r="J37" s="75"/>
      <c r="K37" s="75"/>
      <c r="L37" s="73"/>
      <c r="M37" s="75"/>
      <c r="N37" s="73"/>
      <c r="O37" s="76"/>
      <c r="Q37" s="43"/>
    </row>
    <row r="38" spans="2:20" s="6" customFormat="1" ht="19.899999999999999" customHeight="1" thickBot="1" x14ac:dyDescent="0.3">
      <c r="B38" s="25"/>
      <c r="C38" s="26" t="s">
        <v>20</v>
      </c>
      <c r="D38" s="27"/>
      <c r="E38" s="27"/>
      <c r="F38" s="27"/>
      <c r="G38" s="27"/>
      <c r="H38" s="27"/>
      <c r="I38" s="27"/>
      <c r="J38" s="28"/>
      <c r="K38" s="28"/>
      <c r="L38" s="27"/>
      <c r="M38" s="28"/>
      <c r="N38" s="27"/>
      <c r="O38" s="29"/>
      <c r="Q38" s="30"/>
      <c r="R38" s="124"/>
      <c r="S38" s="124"/>
    </row>
    <row r="39" spans="2:20" x14ac:dyDescent="0.25">
      <c r="B39" s="82"/>
      <c r="C39" s="77"/>
      <c r="D39" s="77"/>
      <c r="E39" s="77"/>
      <c r="F39" s="77"/>
      <c r="G39" s="77"/>
      <c r="H39" s="77"/>
      <c r="I39" s="77"/>
      <c r="J39" s="78" t="s">
        <v>19</v>
      </c>
      <c r="K39" s="78" t="s">
        <v>19</v>
      </c>
      <c r="L39" s="77"/>
      <c r="M39" s="78" t="s">
        <v>19</v>
      </c>
      <c r="N39" s="77"/>
      <c r="O39" s="83"/>
      <c r="Q39" s="43"/>
    </row>
    <row r="40" spans="2:20" ht="30" x14ac:dyDescent="0.25">
      <c r="B40" s="84"/>
      <c r="C40" s="37" t="s">
        <v>61</v>
      </c>
      <c r="D40" s="80"/>
      <c r="E40" s="80"/>
      <c r="F40" s="39" t="s">
        <v>0</v>
      </c>
      <c r="G40" s="39" t="s">
        <v>1</v>
      </c>
      <c r="H40" s="39" t="s">
        <v>8</v>
      </c>
      <c r="I40" s="53" t="s">
        <v>9</v>
      </c>
      <c r="J40" s="81" t="s">
        <v>19</v>
      </c>
      <c r="K40" s="81" t="s">
        <v>19</v>
      </c>
      <c r="L40" s="55" t="s">
        <v>10</v>
      </c>
      <c r="M40" s="55"/>
      <c r="N40" s="57" t="s">
        <v>33</v>
      </c>
      <c r="O40" s="85"/>
      <c r="Q40" s="43"/>
      <c r="R40" s="125" t="b">
        <v>0</v>
      </c>
      <c r="S40" s="125" t="b">
        <v>1</v>
      </c>
      <c r="T40" s="58" t="s">
        <v>52</v>
      </c>
    </row>
    <row r="41" spans="2:20" s="6" customFormat="1" ht="20.45" customHeight="1" x14ac:dyDescent="0.25">
      <c r="B41" s="84"/>
      <c r="C41" s="44" t="str">
        <f t="shared" ref="C41:C43" si="11">IF(R41,"X","O")</f>
        <v>O</v>
      </c>
      <c r="D41" s="59" t="s">
        <v>28</v>
      </c>
      <c r="E41" s="60">
        <v>2025</v>
      </c>
      <c r="F41" s="142"/>
      <c r="G41" s="142"/>
      <c r="H41" s="138"/>
      <c r="I41" s="65">
        <f>IF(R40=S40,"",
    IF(R40,
        12,
        ROUND(J41,2)))</f>
        <v>0</v>
      </c>
      <c r="J41" s="65">
        <f>IF(AND(F41&lt;&gt;"",G41&lt;&gt;""),IF(K41&gt;0,K41,IF(K41&lt;0,0,K41)),0)</f>
        <v>0</v>
      </c>
      <c r="K41" s="65">
        <f>IF(MONTH(F41)=MONTH(G41),((YEAR(G41)-YEAR(F41))*12)-12+(12-MONTH(F41))+MONTH(G41)-1+(EOMONTH(F41,0)-F41+1)/DAY(EOMONTH(F41,0))+(1-(EOMONTH(G41,0)-G41)/DAY(EOMONTH(G41,0))),((YEAR(G41)-YEAR(F41))*12)-12+(12-MONTH(F41))+MONTH(G41)-1+(EOMONTH(F41,0)-F41+1)/DAY(EOMONTH(F41,0))+(1-(EOMONTH(G41,0)-G41)/DAY(EOMONTH(G41,0))))</f>
        <v>3.2258064516129004E-2</v>
      </c>
      <c r="L41" s="63">
        <f>IFERROR(ROUND(IF(AND(F41&lt;&gt;"",G41&lt;&gt;""),H41/I41,0),2),0)</f>
        <v>0</v>
      </c>
      <c r="M41" s="64" t="str">
        <f t="shared" ref="M41:M42" si="12">IFERROR(IF(((L41-L42)/ABS(L42))&gt;0,"+","")&amp;TEXT(ROUND(((L41-L42)/ABS(L42))*100,2),"0.00")&amp;"%","-")</f>
        <v>-</v>
      </c>
      <c r="N41" s="64" t="str">
        <f>M41</f>
        <v>-</v>
      </c>
      <c r="O41" s="86"/>
      <c r="Q41" s="30" t="str">
        <f>IF(AND(OR(G41&lt;&gt;"",H41&lt;&gt;""),R40=S40),
    ErrMsg_CheckAorY,
    IF(AND(R41,OR(R40,S40),ISBLANK(G41)),
        ErrMsg_CompleteDate,
        IF(AND(R41,OR(R40,S40),ISBLANK(H41)),
            ErrMsg_CompleteEarnings,
            ""
)))</f>
        <v/>
      </c>
      <c r="R41" s="124" t="b">
        <v>0</v>
      </c>
      <c r="S41" s="124"/>
      <c r="T41" s="50" t="s">
        <v>51</v>
      </c>
    </row>
    <row r="42" spans="2:20" s="6" customFormat="1" ht="20.45" customHeight="1" x14ac:dyDescent="0.25">
      <c r="B42" s="84"/>
      <c r="C42" s="44" t="str">
        <f t="shared" si="11"/>
        <v>O</v>
      </c>
      <c r="D42" s="59" t="s">
        <v>18</v>
      </c>
      <c r="E42" s="60">
        <v>2024</v>
      </c>
      <c r="F42" s="142">
        <v>45292</v>
      </c>
      <c r="G42" s="142">
        <v>45657</v>
      </c>
      <c r="H42" s="138"/>
      <c r="I42" s="65">
        <f>ROUND(J42,2)</f>
        <v>12</v>
      </c>
      <c r="J42" s="65">
        <f>IF(AND(F42&lt;&gt;"",G42&lt;&gt;""),IF(K42&gt;0,K42,IF(K42&lt;0,0,K42)),0)</f>
        <v>12</v>
      </c>
      <c r="K42" s="65">
        <f t="shared" ref="K42:K43" si="13">IF(MONTH(F42)=MONTH(G42),((YEAR(G42)-YEAR(F42))*12)-12+(12-MONTH(F42))+MONTH(G42)-1+(EOMONTH(F42,0)-F42+1)/DAY(EOMONTH(F42,0))+(1-(EOMONTH(G42,0)-G42)/DAY(EOMONTH(G42,0))),((YEAR(G42)-YEAR(F42))*12)-12+(12-MONTH(F42))+MONTH(G42)-1+(EOMONTH(F42,0)-F42+1)/DAY(EOMONTH(F42,0))+(1-(EOMONTH(G42,0)-G42)/DAY(EOMONTH(G42,0))))</f>
        <v>12</v>
      </c>
      <c r="L42" s="63">
        <f t="shared" ref="L42:L43" si="14">IFERROR(ROUND(IF(AND(F42&lt;&gt;"",G42&lt;&gt;""),H42/I42,0),2),0)</f>
        <v>0</v>
      </c>
      <c r="M42" s="64" t="str">
        <f t="shared" si="12"/>
        <v>-</v>
      </c>
      <c r="N42" s="64" t="str">
        <f>M42</f>
        <v>-</v>
      </c>
      <c r="O42" s="86"/>
      <c r="Q42" s="30" t="str">
        <f>IF(AND(R42,ISBLANK(G42)),
    ErrMsg_CompleteDate,
    IF(AND(R42,ISBLANK(H42)),
        ErrMsg_CompleteEarnings,
        ""))</f>
        <v/>
      </c>
      <c r="R42" s="124" t="b">
        <v>0</v>
      </c>
      <c r="S42" s="124"/>
      <c r="T42" s="50" t="s">
        <v>51</v>
      </c>
    </row>
    <row r="43" spans="2:20" s="6" customFormat="1" ht="20.45" customHeight="1" x14ac:dyDescent="0.25">
      <c r="B43" s="84"/>
      <c r="C43" s="44" t="str">
        <f t="shared" si="11"/>
        <v>O</v>
      </c>
      <c r="D43" s="59" t="s">
        <v>18</v>
      </c>
      <c r="E43" s="60">
        <v>2023</v>
      </c>
      <c r="F43" s="142">
        <v>44927</v>
      </c>
      <c r="G43" s="142">
        <v>45291</v>
      </c>
      <c r="H43" s="138"/>
      <c r="I43" s="65">
        <f>ROUND(J43,2)</f>
        <v>12</v>
      </c>
      <c r="J43" s="65">
        <f>IF(AND(F43&lt;&gt;"",G43&lt;&gt;""),IF(K43&gt;0,K43,IF(K43&lt;0,0,K43)),0)</f>
        <v>12</v>
      </c>
      <c r="K43" s="65">
        <f t="shared" si="13"/>
        <v>12</v>
      </c>
      <c r="L43" s="63">
        <f t="shared" si="14"/>
        <v>0</v>
      </c>
      <c r="M43" s="66" t="s">
        <v>21</v>
      </c>
      <c r="N43" s="64" t="str">
        <f>M43</f>
        <v>-</v>
      </c>
      <c r="O43" s="86"/>
      <c r="Q43" s="30" t="str">
        <f>IF(AND(R43,ISBLANK(G43)),
    ErrMsg_CompleteDate,
    IF(AND(R43,ISBLANK(H43)),
        ErrMsg_CompleteEarnings,
        ""))</f>
        <v/>
      </c>
      <c r="R43" s="124" t="b">
        <v>0</v>
      </c>
      <c r="S43" s="124"/>
      <c r="T43" s="50" t="s">
        <v>51</v>
      </c>
    </row>
    <row r="44" spans="2:20" ht="15.75" thickBot="1" x14ac:dyDescent="0.3">
      <c r="B44" s="84"/>
      <c r="C44" s="80"/>
      <c r="D44" s="80"/>
      <c r="E44" s="80"/>
      <c r="F44" s="80"/>
      <c r="G44" s="80"/>
      <c r="H44" s="80"/>
      <c r="I44" s="80"/>
      <c r="J44" s="21"/>
      <c r="K44" s="21"/>
      <c r="L44" s="80"/>
      <c r="M44" s="21"/>
      <c r="N44" s="80"/>
      <c r="O44" s="85"/>
      <c r="Q44" s="43"/>
    </row>
    <row r="45" spans="2:20" s="6" customFormat="1" ht="20.45" customHeight="1" thickBot="1" x14ac:dyDescent="0.3">
      <c r="B45" s="36"/>
      <c r="D45" s="145" t="s">
        <v>13</v>
      </c>
      <c r="E45" s="146"/>
      <c r="F45" s="146"/>
      <c r="G45" s="146"/>
      <c r="H45" s="146"/>
      <c r="I45" s="146"/>
      <c r="J45" s="68"/>
      <c r="K45" s="68">
        <f>ROUND(IFERROR(SUMIF(C41:C43,"=X",H41:H43)/SUMIF(C41:C43,"=X",I41:I43),0),2)</f>
        <v>0</v>
      </c>
      <c r="L45" s="69">
        <f>IF(COUNTBLANK(Q38:Q46)&lt;&gt;ROWS(Q38:Q46),"ERROR",K45)</f>
        <v>0</v>
      </c>
      <c r="M45" s="70"/>
      <c r="N45" s="71"/>
      <c r="O45" s="49"/>
      <c r="Q45" s="30"/>
      <c r="R45" s="124"/>
      <c r="S45" s="124"/>
    </row>
    <row r="46" spans="2:20" ht="15.75" thickBot="1" x14ac:dyDescent="0.3">
      <c r="B46" s="72"/>
      <c r="C46" s="73"/>
      <c r="D46" s="73"/>
      <c r="E46" s="73"/>
      <c r="F46" s="73"/>
      <c r="G46" s="73"/>
      <c r="H46" s="73"/>
      <c r="I46" s="73"/>
      <c r="J46" s="75"/>
      <c r="K46" s="75"/>
      <c r="L46" s="73"/>
      <c r="M46" s="75"/>
      <c r="N46" s="73"/>
      <c r="O46" s="76"/>
      <c r="Q46" s="43"/>
    </row>
    <row r="47" spans="2:20" s="6" customFormat="1" ht="19.899999999999999" customHeight="1" thickBot="1" x14ac:dyDescent="0.3">
      <c r="B47" s="25"/>
      <c r="C47" s="26" t="s">
        <v>4</v>
      </c>
      <c r="D47" s="27"/>
      <c r="E47" s="27"/>
      <c r="F47" s="27"/>
      <c r="G47" s="27"/>
      <c r="H47" s="27"/>
      <c r="I47" s="27"/>
      <c r="J47" s="28"/>
      <c r="K47" s="28"/>
      <c r="L47" s="27"/>
      <c r="M47" s="28"/>
      <c r="N47" s="27"/>
      <c r="O47" s="29"/>
      <c r="Q47" s="30"/>
      <c r="R47" s="124"/>
      <c r="S47" s="124"/>
    </row>
    <row r="48" spans="2:20" x14ac:dyDescent="0.25">
      <c r="B48" s="82"/>
      <c r="C48" s="77"/>
      <c r="D48" s="77"/>
      <c r="E48" s="77"/>
      <c r="F48" s="77"/>
      <c r="G48" s="77"/>
      <c r="H48" s="77"/>
      <c r="I48" s="77"/>
      <c r="J48" s="78" t="s">
        <v>19</v>
      </c>
      <c r="K48" s="78" t="s">
        <v>19</v>
      </c>
      <c r="L48" s="77"/>
      <c r="M48" s="78" t="s">
        <v>19</v>
      </c>
      <c r="N48" s="77"/>
      <c r="O48" s="83"/>
      <c r="Q48" s="43"/>
    </row>
    <row r="49" spans="2:20" s="6" customFormat="1" ht="19.149999999999999" customHeight="1" x14ac:dyDescent="0.25">
      <c r="B49" s="84"/>
      <c r="C49" s="87" t="s">
        <v>16</v>
      </c>
      <c r="D49" s="147"/>
      <c r="E49" s="147"/>
      <c r="F49" s="147"/>
      <c r="G49" s="147"/>
      <c r="H49" s="147"/>
      <c r="I49" s="88"/>
      <c r="J49" s="60" t="s">
        <v>19</v>
      </c>
      <c r="K49" s="60" t="s">
        <v>19</v>
      </c>
      <c r="L49" s="88"/>
      <c r="M49" s="60" t="s">
        <v>19</v>
      </c>
      <c r="N49" s="88"/>
      <c r="O49" s="86"/>
      <c r="Q49" s="30"/>
      <c r="R49" s="124"/>
      <c r="S49" s="124"/>
    </row>
    <row r="50" spans="2:20" x14ac:dyDescent="0.25">
      <c r="B50" s="84"/>
      <c r="C50" s="89"/>
      <c r="D50" s="150"/>
      <c r="E50" s="150"/>
      <c r="F50" s="150"/>
      <c r="G50" s="90"/>
      <c r="H50" s="90"/>
      <c r="I50" s="90"/>
      <c r="J50" s="21" t="s">
        <v>19</v>
      </c>
      <c r="K50" s="21" t="s">
        <v>19</v>
      </c>
      <c r="L50" s="90"/>
      <c r="M50" s="21" t="s">
        <v>19</v>
      </c>
      <c r="N50" s="90"/>
      <c r="O50" s="85"/>
      <c r="Q50" s="43"/>
    </row>
    <row r="51" spans="2:20" ht="30" x14ac:dyDescent="0.25">
      <c r="B51" s="84"/>
      <c r="C51" s="37" t="s">
        <v>61</v>
      </c>
      <c r="D51" s="80"/>
      <c r="E51" s="80"/>
      <c r="F51" s="39" t="s">
        <v>0</v>
      </c>
      <c r="G51" s="39" t="s">
        <v>1</v>
      </c>
      <c r="H51" s="39" t="s">
        <v>8</v>
      </c>
      <c r="I51" s="53" t="s">
        <v>9</v>
      </c>
      <c r="J51" s="81" t="s">
        <v>19</v>
      </c>
      <c r="K51" s="81" t="s">
        <v>19</v>
      </c>
      <c r="L51" s="55" t="s">
        <v>10</v>
      </c>
      <c r="M51" s="55"/>
      <c r="N51" s="57" t="s">
        <v>33</v>
      </c>
      <c r="O51" s="85"/>
      <c r="Q51" s="43"/>
      <c r="R51" s="125" t="b">
        <v>0</v>
      </c>
      <c r="S51" s="125" t="b">
        <v>1</v>
      </c>
      <c r="T51" s="58" t="s">
        <v>52</v>
      </c>
    </row>
    <row r="52" spans="2:20" s="6" customFormat="1" ht="20.45" customHeight="1" x14ac:dyDescent="0.25">
      <c r="B52" s="84"/>
      <c r="C52" s="44" t="str">
        <f t="shared" ref="C52:C54" si="15">IF(R52,"X","O")</f>
        <v>O</v>
      </c>
      <c r="D52" s="59" t="s">
        <v>28</v>
      </c>
      <c r="E52" s="60">
        <v>2025</v>
      </c>
      <c r="F52" s="142"/>
      <c r="G52" s="142"/>
      <c r="H52" s="138"/>
      <c r="I52" s="65">
        <f>IF(R51=S51,"",
    IF(R51,
        12,
        ROUND(J52,2)))</f>
        <v>0</v>
      </c>
      <c r="J52" s="65">
        <f>IF(AND(F52&lt;&gt;"",G52&lt;&gt;""),IF(K52&gt;0,K52,IF(K52&lt;0,0,K52)),0)</f>
        <v>0</v>
      </c>
      <c r="K52" s="65">
        <f>IF(MONTH(F52)=MONTH(G52),((YEAR(G52)-YEAR(F52))*12)-12+(12-MONTH(F52))+MONTH(G52)-1+(EOMONTH(F52,0)-F52+1)/DAY(EOMONTH(F52,0))+(1-(EOMONTH(G52,0)-G52)/DAY(EOMONTH(G52,0))),((YEAR(G52)-YEAR(F52))*12)-12+(12-MONTH(F52))+MONTH(G52)-1+(EOMONTH(F52,0)-F52+1)/DAY(EOMONTH(F52,0))+(1-(EOMONTH(G52,0)-G52)/DAY(EOMONTH(G52,0))))</f>
        <v>3.2258064516129004E-2</v>
      </c>
      <c r="L52" s="63">
        <f>IFERROR(ROUND(IF(AND(F52&lt;&gt;"",G52&lt;&gt;""),H52/I52,0),2),0)</f>
        <v>0</v>
      </c>
      <c r="M52" s="64" t="str">
        <f t="shared" ref="M52:M53" si="16">IFERROR(IF(((L52-L53)/ABS(L53))&gt;0,"+","")&amp;TEXT(ROUND(((L52-L53)/ABS(L53))*100,2),"0.00")&amp;"%","-")</f>
        <v>-</v>
      </c>
      <c r="N52" s="64" t="str">
        <f>M52</f>
        <v>-</v>
      </c>
      <c r="O52" s="86"/>
      <c r="Q52" s="30" t="str">
        <f>IF(AND(OR(G52&lt;&gt;"",H52&lt;&gt;""),R51=S51),
    ErrMsg_CheckAorY,
    IF(AND(R52,OR(R51,S51),ISBLANK(G52)),
        ErrMsg_CompleteDate,
        IF(AND(R52,OR(R51,S51),ISBLANK(H52)),
            ErrMsg_CompleteEarnings,
            ""
)))</f>
        <v/>
      </c>
      <c r="R52" s="124" t="b">
        <v>0</v>
      </c>
      <c r="S52" s="124"/>
      <c r="T52" s="50" t="s">
        <v>51</v>
      </c>
    </row>
    <row r="53" spans="2:20" s="6" customFormat="1" ht="20.45" customHeight="1" x14ac:dyDescent="0.25">
      <c r="B53" s="84"/>
      <c r="C53" s="44" t="str">
        <f t="shared" si="15"/>
        <v>O</v>
      </c>
      <c r="D53" s="59" t="s">
        <v>18</v>
      </c>
      <c r="E53" s="60">
        <v>2024</v>
      </c>
      <c r="F53" s="142">
        <v>45292</v>
      </c>
      <c r="G53" s="142">
        <v>45657</v>
      </c>
      <c r="H53" s="138"/>
      <c r="I53" s="65">
        <f>ROUND(J53,2)</f>
        <v>12</v>
      </c>
      <c r="J53" s="65">
        <f>IF(AND(F53&lt;&gt;"",G53&lt;&gt;""),IF(K53&gt;0,K53,IF(K53&lt;0,0,K53)),0)</f>
        <v>12</v>
      </c>
      <c r="K53" s="65">
        <f>IF(MONTH(F53)=MONTH(G53),((YEAR(G53)-YEAR(F53))*12)-12+(12-MONTH(F53))+MONTH(G53)-1+(EOMONTH(F53,0)-F53+1)/DAY(EOMONTH(F53,0))+(1-(EOMONTH(G53,0)-G53)/DAY(EOMONTH(G53,0))),((YEAR(G53)-YEAR(F53))*12)-12+(12-MONTH(F53))+MONTH(G53)-1+(EOMONTH(F53,0)-F53+1)/DAY(EOMONTH(F53,0))+(1-(EOMONTH(G53,0)-G53)/DAY(EOMONTH(G53,0))))</f>
        <v>12</v>
      </c>
      <c r="L53" s="63">
        <f>IFERROR(ROUND(IF(AND(F53&lt;&gt;"",G53&lt;&gt;""),H53/I53,0),2),0)</f>
        <v>0</v>
      </c>
      <c r="M53" s="64" t="str">
        <f t="shared" si="16"/>
        <v>-</v>
      </c>
      <c r="N53" s="64" t="str">
        <f>M53</f>
        <v>-</v>
      </c>
      <c r="O53" s="86"/>
      <c r="Q53" s="30" t="str">
        <f>IF(AND(R53,ISBLANK(G53)),
    ErrMsg_CompleteDate,
    IF(AND(R53,ISBLANK(H53)),
        ErrMsg_CompleteEarnings,
        ""))</f>
        <v/>
      </c>
      <c r="R53" s="124" t="b">
        <v>0</v>
      </c>
      <c r="S53" s="124"/>
      <c r="T53" s="50" t="s">
        <v>51</v>
      </c>
    </row>
    <row r="54" spans="2:20" s="6" customFormat="1" ht="20.45" customHeight="1" x14ac:dyDescent="0.25">
      <c r="B54" s="84"/>
      <c r="C54" s="44" t="str">
        <f t="shared" si="15"/>
        <v>O</v>
      </c>
      <c r="D54" s="59" t="s">
        <v>18</v>
      </c>
      <c r="E54" s="60">
        <v>2023</v>
      </c>
      <c r="F54" s="142">
        <v>44927</v>
      </c>
      <c r="G54" s="142">
        <v>45291</v>
      </c>
      <c r="H54" s="138"/>
      <c r="I54" s="65">
        <f>ROUND(J54,2)</f>
        <v>12</v>
      </c>
      <c r="J54" s="65">
        <f>IF(AND(F54&lt;&gt;"",G54&lt;&gt;""),IF(K54&gt;0,K54,IF(K54&lt;0,0,K54)),0)</f>
        <v>12</v>
      </c>
      <c r="K54" s="65">
        <f t="shared" ref="K54" si="17">IF(MONTH(F54)=MONTH(G54),((YEAR(G54)-YEAR(F54))*12)-12+(12-MONTH(F54))+MONTH(G54)-1+(EOMONTH(F54,0)-F54+1)/DAY(EOMONTH(F54,0))+(1-(EOMONTH(G54,0)-G54)/DAY(EOMONTH(G54,0))),((YEAR(G54)-YEAR(F54))*12)-12+(12-MONTH(F54))+MONTH(G54)-1+(EOMONTH(F54,0)-F54+1)/DAY(EOMONTH(F54,0))+(1-(EOMONTH(G54,0)-G54)/DAY(EOMONTH(G54,0))))</f>
        <v>12</v>
      </c>
      <c r="L54" s="63">
        <f t="shared" ref="L54" si="18">IFERROR(ROUND(IF(AND(F54&lt;&gt;"",G54&lt;&gt;""),H54/I54,0),2),0)</f>
        <v>0</v>
      </c>
      <c r="M54" s="66" t="s">
        <v>21</v>
      </c>
      <c r="N54" s="64" t="str">
        <f>M54</f>
        <v>-</v>
      </c>
      <c r="O54" s="86"/>
      <c r="Q54" s="30" t="str">
        <f>IF(AND(R54,ISBLANK(G54)),
    ErrMsg_CompleteDate,
    IF(AND(R54,ISBLANK(H54)),
        ErrMsg_CompleteEarnings,
        ""))</f>
        <v/>
      </c>
      <c r="R54" s="124" t="b">
        <v>0</v>
      </c>
      <c r="S54" s="124"/>
      <c r="T54" s="50" t="s">
        <v>51</v>
      </c>
    </row>
    <row r="55" spans="2:20" ht="15.75" thickBot="1" x14ac:dyDescent="0.3">
      <c r="B55" s="84"/>
      <c r="C55" s="80"/>
      <c r="D55" s="80"/>
      <c r="E55" s="80"/>
      <c r="F55" s="80"/>
      <c r="G55" s="80"/>
      <c r="H55" s="80"/>
      <c r="I55" s="80"/>
      <c r="J55" s="21"/>
      <c r="K55" s="21"/>
      <c r="L55" s="80"/>
      <c r="M55" s="21"/>
      <c r="N55" s="80"/>
      <c r="O55" s="85"/>
      <c r="Q55" s="43"/>
    </row>
    <row r="56" spans="2:20" s="6" customFormat="1" ht="19.899999999999999" customHeight="1" thickBot="1" x14ac:dyDescent="0.3">
      <c r="B56" s="36"/>
      <c r="D56" s="145" t="s">
        <v>14</v>
      </c>
      <c r="E56" s="146"/>
      <c r="F56" s="146"/>
      <c r="G56" s="146"/>
      <c r="H56" s="146"/>
      <c r="I56" s="146"/>
      <c r="J56" s="68"/>
      <c r="K56" s="68">
        <f>ROUND(IFERROR(SUMIF(C52:C54,"=X",H52:H54)/SUMIF(C52:C54,"=X",I52:I54),0),2)</f>
        <v>0</v>
      </c>
      <c r="L56" s="69">
        <f>IF(COUNTBLANK(Q47:Q57)&lt;&gt;ROWS(Q47:Q57),"ERROR",K56)</f>
        <v>0</v>
      </c>
      <c r="M56" s="70"/>
      <c r="N56" s="71"/>
      <c r="O56" s="49"/>
      <c r="Q56" s="30"/>
      <c r="R56" s="124"/>
      <c r="S56" s="124"/>
    </row>
    <row r="57" spans="2:20" ht="15.75" thickBot="1" x14ac:dyDescent="0.3">
      <c r="B57" s="72"/>
      <c r="C57" s="73"/>
      <c r="D57" s="73"/>
      <c r="E57" s="73"/>
      <c r="F57" s="73"/>
      <c r="G57" s="73"/>
      <c r="H57" s="73"/>
      <c r="I57" s="73"/>
      <c r="J57" s="75"/>
      <c r="K57" s="75"/>
      <c r="L57" s="73"/>
      <c r="M57" s="75"/>
      <c r="N57" s="73"/>
      <c r="O57" s="76"/>
      <c r="Q57" s="43"/>
    </row>
    <row r="58" spans="2:20" ht="12" customHeight="1" thickBot="1" x14ac:dyDescent="0.3">
      <c r="B58" s="22"/>
    </row>
    <row r="59" spans="2:20" s="6" customFormat="1" ht="24" customHeight="1" thickTop="1" thickBot="1" x14ac:dyDescent="0.3">
      <c r="B59" s="148" t="str">
        <f>"Total Qualifying Income from: "&amp;D8</f>
        <v xml:space="preserve">Total Qualifying Income from: </v>
      </c>
      <c r="C59" s="149"/>
      <c r="D59" s="149"/>
      <c r="E59" s="149"/>
      <c r="F59" s="149"/>
      <c r="G59" s="149"/>
      <c r="H59" s="149"/>
      <c r="I59" s="91"/>
      <c r="J59" s="92"/>
      <c r="K59" s="92">
        <f>IFERROR(L18+L27+L36+L45+L56,0)</f>
        <v>0</v>
      </c>
      <c r="L59" s="93">
        <f>K59</f>
        <v>0</v>
      </c>
      <c r="M59" s="94"/>
      <c r="N59" s="93"/>
      <c r="O59" s="95"/>
      <c r="R59" s="124"/>
      <c r="S59" s="124"/>
    </row>
    <row r="60" spans="2:20" ht="16.5" thickTop="1" thickBot="1" x14ac:dyDescent="0.3">
      <c r="B60" s="22"/>
    </row>
    <row r="61" spans="2:20" s="6" customFormat="1" ht="21.6" customHeight="1" x14ac:dyDescent="0.25">
      <c r="B61" s="115"/>
      <c r="C61" s="33" t="s">
        <v>31</v>
      </c>
      <c r="D61" s="116"/>
      <c r="E61" s="116"/>
      <c r="F61" s="116"/>
      <c r="G61" s="116"/>
      <c r="H61" s="116"/>
      <c r="I61" s="116"/>
      <c r="J61" s="117"/>
      <c r="K61" s="117"/>
      <c r="L61" s="116"/>
      <c r="M61" s="117"/>
      <c r="N61" s="116"/>
      <c r="O61" s="35"/>
      <c r="R61" s="124"/>
      <c r="S61" s="124"/>
    </row>
    <row r="62" spans="2:20" ht="19.149999999999999" customHeight="1" x14ac:dyDescent="0.25">
      <c r="B62" s="118"/>
      <c r="C62" s="151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42"/>
    </row>
    <row r="63" spans="2:20" ht="19.149999999999999" customHeight="1" x14ac:dyDescent="0.25">
      <c r="B63" s="118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42"/>
    </row>
    <row r="64" spans="2:20" ht="19.149999999999999" customHeight="1" x14ac:dyDescent="0.25">
      <c r="B64" s="118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42"/>
    </row>
    <row r="65" spans="2:15" ht="19.149999999999999" customHeight="1" x14ac:dyDescent="0.25">
      <c r="B65" s="118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42"/>
    </row>
    <row r="66" spans="2:15" ht="19.149999999999999" customHeight="1" x14ac:dyDescent="0.25">
      <c r="B66" s="118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42"/>
    </row>
    <row r="67" spans="2:15" ht="19.149999999999999" customHeight="1" x14ac:dyDescent="0.25">
      <c r="B67" s="118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42"/>
    </row>
    <row r="68" spans="2:15" ht="19.149999999999999" customHeight="1" x14ac:dyDescent="0.25">
      <c r="B68" s="118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42"/>
    </row>
    <row r="69" spans="2:15" ht="18" customHeight="1" thickBot="1" x14ac:dyDescent="0.3">
      <c r="B69" s="119"/>
      <c r="C69" s="73"/>
      <c r="D69" s="73"/>
      <c r="E69" s="73"/>
      <c r="F69" s="73"/>
      <c r="G69" s="73"/>
      <c r="H69" s="73"/>
      <c r="I69" s="73"/>
      <c r="J69" s="75"/>
      <c r="K69" s="75"/>
      <c r="L69" s="73"/>
      <c r="M69" s="75"/>
      <c r="N69" s="73"/>
      <c r="O69" s="76"/>
    </row>
    <row r="70" spans="2:15" x14ac:dyDescent="0.25"/>
  </sheetData>
  <sheetProtection algorithmName="SHA-512" hashValue="U5pQ5m0LLIgdkxEg9AG0B4owsOHbnbyek2vxurkKPXoN4zXEBkoxLKmnMMDIhW3VMkhqe2QCyHdyjVz56raR9Q==" saltValue="DhLzPUOiyp8mqivc00Y3cw==" spinCount="100000" sheet="1" objects="1" scenarios="1"/>
  <mergeCells count="17">
    <mergeCell ref="D36:I36"/>
    <mergeCell ref="D45:I45"/>
    <mergeCell ref="C3:L3"/>
    <mergeCell ref="B8:C8"/>
    <mergeCell ref="D27:I27"/>
    <mergeCell ref="D12:F12"/>
    <mergeCell ref="D18:I18"/>
    <mergeCell ref="B5:C5"/>
    <mergeCell ref="H5:I5"/>
    <mergeCell ref="D5:F5"/>
    <mergeCell ref="D8:G8"/>
    <mergeCell ref="I8:N8"/>
    <mergeCell ref="D56:I56"/>
    <mergeCell ref="D49:H49"/>
    <mergeCell ref="B59:H59"/>
    <mergeCell ref="D50:F50"/>
    <mergeCell ref="C62:N68"/>
  </mergeCells>
  <conditionalFormatting sqref="I12">
    <cfRule type="expression" dxfId="139" priority="8">
      <formula>J12&lt;&gt;"H"</formula>
    </cfRule>
  </conditionalFormatting>
  <conditionalFormatting sqref="L18">
    <cfRule type="expression" dxfId="138" priority="7">
      <formula>L18="ERROR"</formula>
    </cfRule>
  </conditionalFormatting>
  <conditionalFormatting sqref="L27">
    <cfRule type="expression" dxfId="137" priority="6">
      <formula>L27="ERROR"</formula>
    </cfRule>
  </conditionalFormatting>
  <conditionalFormatting sqref="L36">
    <cfRule type="expression" dxfId="136" priority="5">
      <formula>L36="ERROR"</formula>
    </cfRule>
  </conditionalFormatting>
  <conditionalFormatting sqref="L45">
    <cfRule type="expression" dxfId="135" priority="4">
      <formula>L45="ERROR"</formula>
    </cfRule>
  </conditionalFormatting>
  <conditionalFormatting sqref="L56">
    <cfRule type="expression" dxfId="134" priority="3">
      <formula>L56="ERROR"</formula>
    </cfRule>
  </conditionalFormatting>
  <conditionalFormatting sqref="N14:N15">
    <cfRule type="expression" dxfId="133" priority="179" stopIfTrue="1">
      <formula>IF(LEFT(N14,1)="+",TRUE,FALSE)</formula>
    </cfRule>
  </conditionalFormatting>
  <conditionalFormatting sqref="N14:N16">
    <cfRule type="expression" dxfId="132" priority="133" stopIfTrue="1">
      <formula>IF(LEN(N14)&lt;4,TRUE,FALSE)</formula>
    </cfRule>
    <cfRule type="expression" dxfId="131" priority="169" stopIfTrue="1">
      <formula>IF(LEFT(N14,1)="-",TRUE,FALSE)</formula>
    </cfRule>
  </conditionalFormatting>
  <conditionalFormatting sqref="N16">
    <cfRule type="expression" dxfId="130" priority="134" stopIfTrue="1">
      <formula>IF(LEFT(N16,1)="+",TRUE,FALSE)</formula>
    </cfRule>
  </conditionalFormatting>
  <conditionalFormatting sqref="N23:N24">
    <cfRule type="expression" dxfId="129" priority="132" stopIfTrue="1">
      <formula>IF(LEFT(N23,1)="+",TRUE,FALSE)</formula>
    </cfRule>
  </conditionalFormatting>
  <conditionalFormatting sqref="N23:N25">
    <cfRule type="expression" dxfId="128" priority="128" stopIfTrue="1">
      <formula>IF(LEN(N23)&lt;4,TRUE,FALSE)</formula>
    </cfRule>
    <cfRule type="expression" dxfId="127" priority="131" stopIfTrue="1">
      <formula>IF(LEFT(N23,1)="-",TRUE,FALSE)</formula>
    </cfRule>
  </conditionalFormatting>
  <conditionalFormatting sqref="N25">
    <cfRule type="expression" dxfId="126" priority="129" stopIfTrue="1">
      <formula>IF(LEFT(N25,1)="+",TRUE,FALSE)</formula>
    </cfRule>
  </conditionalFormatting>
  <conditionalFormatting sqref="N32:N33">
    <cfRule type="expression" dxfId="125" priority="127" stopIfTrue="1">
      <formula>IF(LEFT(N32,1)="+",TRUE,FALSE)</formula>
    </cfRule>
  </conditionalFormatting>
  <conditionalFormatting sqref="N32:N34">
    <cfRule type="expression" dxfId="124" priority="123" stopIfTrue="1">
      <formula>IF(LEN(N32)&lt;4,TRUE,FALSE)</formula>
    </cfRule>
    <cfRule type="expression" dxfId="123" priority="126" stopIfTrue="1">
      <formula>IF(LEFT(N32,1)="-",TRUE,FALSE)</formula>
    </cfRule>
  </conditionalFormatting>
  <conditionalFormatting sqref="N34">
    <cfRule type="expression" dxfId="122" priority="124" stopIfTrue="1">
      <formula>IF(LEFT(N34,1)="+",TRUE,FALSE)</formula>
    </cfRule>
  </conditionalFormatting>
  <conditionalFormatting sqref="N41:N42">
    <cfRule type="expression" dxfId="121" priority="122" stopIfTrue="1">
      <formula>IF(LEFT(N41,1)="+",TRUE,FALSE)</formula>
    </cfRule>
  </conditionalFormatting>
  <conditionalFormatting sqref="N41:N43">
    <cfRule type="expression" dxfId="120" priority="118" stopIfTrue="1">
      <formula>IF(LEN(N41)&lt;4,TRUE,FALSE)</formula>
    </cfRule>
    <cfRule type="expression" dxfId="119" priority="121" stopIfTrue="1">
      <formula>IF(LEFT(N41,1)="-",TRUE,FALSE)</formula>
    </cfRule>
  </conditionalFormatting>
  <conditionalFormatting sqref="N43">
    <cfRule type="expression" dxfId="118" priority="119" stopIfTrue="1">
      <formula>IF(LEFT(N43,1)="+",TRUE,FALSE)</formula>
    </cfRule>
  </conditionalFormatting>
  <conditionalFormatting sqref="N52:N53">
    <cfRule type="expression" dxfId="117" priority="117" stopIfTrue="1">
      <formula>IF(LEFT(N52,1)="+",TRUE,FALSE)</formula>
    </cfRule>
  </conditionalFormatting>
  <conditionalFormatting sqref="N52:N54">
    <cfRule type="expression" dxfId="116" priority="113" stopIfTrue="1">
      <formula>IF(LEN(N52)&lt;4,TRUE,FALSE)</formula>
    </cfRule>
    <cfRule type="expression" dxfId="115" priority="116" stopIfTrue="1">
      <formula>IF(LEFT(N52,1)="-",TRUE,FALSE)</formula>
    </cfRule>
  </conditionalFormatting>
  <conditionalFormatting sqref="N54">
    <cfRule type="expression" dxfId="114" priority="114" stopIfTrue="1">
      <formula>IF(LEFT(N54,1)="+",TRUE,FALSE)</formula>
    </cfRule>
  </conditionalFormatting>
  <dataValidations count="6">
    <dataValidation type="date" operator="greaterThan" allowBlank="1" showInputMessage="1" showErrorMessage="1" errorTitle="Invalid Date" error="Please enter a valid date into this cell." sqref="N5" xr:uid="{00000000-0002-0000-0000-000001000000}">
      <formula1>1</formula1>
    </dataValidation>
    <dataValidation type="custom" allowBlank="1" showInputMessage="1" showErrorMessage="1" errorTitle="Invalid Dollar Amount" error="Please enter a dollar amount in this cell to continue." sqref="G12 H41:H43 H14:H16 H23:H25 H32:H34 H52:H54" xr:uid="{00000000-0002-0000-0000-000004000000}">
      <formula1>IF(ISNUMBER(G12),TRUE,FALSE)</formula1>
    </dataValidation>
    <dataValidation type="custom" allowBlank="1" showInputMessage="1" showErrorMessage="1" errorTitle="Invalid Year" error="Please insert a date within the year 2023." sqref="F25:G25 F43:G43 F34:G34 F16:G16 F54:G54" xr:uid="{3777951C-EA4E-41DB-B1B9-8C20E1402295}">
      <formula1>YEAR(F16)=2023</formula1>
    </dataValidation>
    <dataValidation type="list" allowBlank="1" showInputMessage="1" showErrorMessage="1" sqref="H12" xr:uid="{B5801CAA-AA1D-4E63-929E-AE3D5C611F14}">
      <formula1>LookupPayFrequency</formula1>
    </dataValidation>
    <dataValidation type="custom" allowBlank="1" showInputMessage="1" showErrorMessage="1" errorTitle="Invalid Year" error="Please insert a date within the year 2024." sqref="F15:G15 F24:G24 F33:G33 F42:G42 F53:G53" xr:uid="{6FB2FE28-13DD-4F8E-90F5-F9DD23E2584C}">
      <formula1>YEAR(F15)=2024</formula1>
    </dataValidation>
    <dataValidation type="custom" allowBlank="1" showInputMessage="1" showErrorMessage="1" errorTitle="Invalid Year" error="Please insert a date within the year 2025." sqref="F14:G14 F23:G23 F32:G32 F41:G41 F52:G52" xr:uid="{015F01FD-7248-43FF-86B8-7BB653245F1D}">
      <formula1>YEAR(F14)=2025</formula1>
    </dataValidation>
  </dataValidations>
  <hyperlinks>
    <hyperlink ref="Q8" location="'Additional Employment'!A1" display="Go To Additional Employment Worksheets" xr:uid="{FAFFD8A8-38C3-4728-A676-5924F981B89D}"/>
    <hyperlink ref="Q62" location="'Additional Other Income'!A1" display="Go To Additional Other Income Worksheets" xr:uid="{31F924FB-3A99-4739-80FF-B1B526E0CB49}"/>
  </hyperlinks>
  <pageMargins left="0.7" right="0.7" top="0.75" bottom="0.75" header="0.3" footer="0.3"/>
  <pageSetup paperSize="5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21</xdr:row>
                    <xdr:rowOff>28575</xdr:rowOff>
                  </from>
                  <to>
                    <xdr:col>8</xdr:col>
                    <xdr:colOff>371475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21</xdr:row>
                    <xdr:rowOff>28575</xdr:rowOff>
                  </from>
                  <to>
                    <xdr:col>9</xdr:col>
                    <xdr:colOff>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</xdr:row>
                    <xdr:rowOff>0</xdr:rowOff>
                  </from>
                  <to>
                    <xdr:col>2</xdr:col>
                    <xdr:colOff>600075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13</xdr:row>
                    <xdr:rowOff>0</xdr:rowOff>
                  </from>
                  <to>
                    <xdr:col>2</xdr:col>
                    <xdr:colOff>590550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14</xdr:row>
                    <xdr:rowOff>0</xdr:rowOff>
                  </from>
                  <to>
                    <xdr:col>2</xdr:col>
                    <xdr:colOff>600075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22</xdr:row>
                    <xdr:rowOff>0</xdr:rowOff>
                  </from>
                  <to>
                    <xdr:col>2</xdr:col>
                    <xdr:colOff>590550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23</xdr:row>
                    <xdr:rowOff>0</xdr:rowOff>
                  </from>
                  <to>
                    <xdr:col>2</xdr:col>
                    <xdr:colOff>590550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24</xdr:row>
                    <xdr:rowOff>0</xdr:rowOff>
                  </from>
                  <to>
                    <xdr:col>2</xdr:col>
                    <xdr:colOff>590550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31</xdr:row>
                    <xdr:rowOff>0</xdr:rowOff>
                  </from>
                  <to>
                    <xdr:col>2</xdr:col>
                    <xdr:colOff>590550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32</xdr:row>
                    <xdr:rowOff>0</xdr:rowOff>
                  </from>
                  <to>
                    <xdr:col>2</xdr:col>
                    <xdr:colOff>590550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33</xdr:row>
                    <xdr:rowOff>0</xdr:rowOff>
                  </from>
                  <to>
                    <xdr:col>2</xdr:col>
                    <xdr:colOff>590550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40</xdr:row>
                    <xdr:rowOff>0</xdr:rowOff>
                  </from>
                  <to>
                    <xdr:col>2</xdr:col>
                    <xdr:colOff>590550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41</xdr:row>
                    <xdr:rowOff>0</xdr:rowOff>
                  </from>
                  <to>
                    <xdr:col>2</xdr:col>
                    <xdr:colOff>590550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42</xdr:row>
                    <xdr:rowOff>0</xdr:rowOff>
                  </from>
                  <to>
                    <xdr:col>2</xdr:col>
                    <xdr:colOff>590550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30</xdr:row>
                    <xdr:rowOff>28575</xdr:rowOff>
                  </from>
                  <to>
                    <xdr:col>8</xdr:col>
                    <xdr:colOff>371475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30</xdr:row>
                    <xdr:rowOff>28575</xdr:rowOff>
                  </from>
                  <to>
                    <xdr:col>9</xdr:col>
                    <xdr:colOff>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39</xdr:row>
                    <xdr:rowOff>28575</xdr:rowOff>
                  </from>
                  <to>
                    <xdr:col>8</xdr:col>
                    <xdr:colOff>371475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39</xdr:row>
                    <xdr:rowOff>28575</xdr:rowOff>
                  </from>
                  <to>
                    <xdr:col>9</xdr:col>
                    <xdr:colOff>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51</xdr:row>
                    <xdr:rowOff>0</xdr:rowOff>
                  </from>
                  <to>
                    <xdr:col>2</xdr:col>
                    <xdr:colOff>590550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52</xdr:row>
                    <xdr:rowOff>0</xdr:rowOff>
                  </from>
                  <to>
                    <xdr:col>2</xdr:col>
                    <xdr:colOff>590550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53</xdr:row>
                    <xdr:rowOff>0</xdr:rowOff>
                  </from>
                  <to>
                    <xdr:col>2</xdr:col>
                    <xdr:colOff>590550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50</xdr:row>
                    <xdr:rowOff>28575</xdr:rowOff>
                  </from>
                  <to>
                    <xdr:col>8</xdr:col>
                    <xdr:colOff>371475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50</xdr:row>
                    <xdr:rowOff>28575</xdr:rowOff>
                  </from>
                  <to>
                    <xdr:col>9</xdr:col>
                    <xdr:colOff>0</xdr:colOff>
                    <xdr:row>50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7AEB-8DD5-417D-9D82-A4DF59A6E89E}">
  <sheetPr codeName="shAdditionalEmployment">
    <pageSetUpPr fitToPage="1"/>
  </sheetPr>
  <dimension ref="A1:T213"/>
  <sheetViews>
    <sheetView showGridLines="0" zoomScaleNormal="100" workbookViewId="0">
      <pane ySplit="1" topLeftCell="A5" activePane="bottomLeft" state="frozen"/>
      <selection activeCell="R9" sqref="R9"/>
      <selection pane="bottomLeft"/>
    </sheetView>
  </sheetViews>
  <sheetFormatPr defaultColWidth="0" defaultRowHeight="15" zeroHeight="1" x14ac:dyDescent="0.25"/>
  <cols>
    <col min="1" max="1" width="5.140625" style="18" customWidth="1"/>
    <col min="2" max="2" width="4.28515625" style="18" customWidth="1"/>
    <col min="3" max="3" width="13.85546875" style="18" customWidth="1"/>
    <col min="4" max="4" width="9" style="18" customWidth="1"/>
    <col min="5" max="5" width="6.28515625" style="18" customWidth="1"/>
    <col min="6" max="6" width="13.140625" style="18" customWidth="1"/>
    <col min="7" max="7" width="14.7109375" style="18" customWidth="1"/>
    <col min="8" max="8" width="17.42578125" style="18" customWidth="1"/>
    <col min="9" max="9" width="12.5703125" style="18" customWidth="1"/>
    <col min="10" max="11" width="10.85546875" style="67" hidden="1" customWidth="1"/>
    <col min="12" max="12" width="17.85546875" style="18" customWidth="1"/>
    <col min="13" max="13" width="12" style="67" hidden="1" customWidth="1"/>
    <col min="14" max="14" width="14.7109375" style="18" customWidth="1"/>
    <col min="15" max="15" width="4.7109375" style="18" customWidth="1"/>
    <col min="16" max="16" width="5.28515625" style="18" customWidth="1"/>
    <col min="17" max="17" width="59.42578125" style="18" bestFit="1" customWidth="1"/>
    <col min="18" max="19" width="8.85546875" style="125" hidden="1" customWidth="1"/>
    <col min="20" max="20" width="16.7109375" style="18" hidden="1" customWidth="1"/>
    <col min="21" max="16384" width="8.85546875" style="18" hidden="1"/>
  </cols>
  <sheetData>
    <row r="1" spans="2:20" s="6" customFormat="1" ht="37.9" customHeight="1" thickBot="1" x14ac:dyDescent="0.3">
      <c r="B1" s="121" t="s">
        <v>59</v>
      </c>
      <c r="C1" s="120"/>
      <c r="D1" s="122"/>
      <c r="E1" s="122"/>
      <c r="F1" s="123"/>
      <c r="G1" s="123"/>
      <c r="H1" s="123"/>
      <c r="I1" s="122"/>
      <c r="J1" s="123" t="s">
        <v>19</v>
      </c>
      <c r="K1" s="123" t="s">
        <v>19</v>
      </c>
      <c r="L1" s="122"/>
      <c r="M1" s="123" t="s">
        <v>19</v>
      </c>
      <c r="N1" s="122"/>
      <c r="O1" s="122"/>
      <c r="Q1" s="127" t="s">
        <v>67</v>
      </c>
      <c r="R1" s="124"/>
      <c r="S1" s="124"/>
    </row>
    <row r="2" spans="2:20" ht="25.15" customHeight="1" thickBot="1" x14ac:dyDescent="0.3">
      <c r="B2" s="155" t="s">
        <v>37</v>
      </c>
      <c r="C2" s="156"/>
      <c r="D2" s="163"/>
      <c r="E2" s="164"/>
      <c r="F2" s="164"/>
      <c r="G2" s="165"/>
      <c r="H2" s="23" t="s">
        <v>38</v>
      </c>
      <c r="I2" s="163"/>
      <c r="J2" s="164"/>
      <c r="K2" s="164"/>
      <c r="L2" s="164"/>
      <c r="M2" s="164"/>
      <c r="N2" s="165"/>
      <c r="O2" s="24"/>
    </row>
    <row r="3" spans="2:20" s="6" customFormat="1" ht="19.899999999999999" customHeight="1" thickBot="1" x14ac:dyDescent="0.3">
      <c r="B3" s="25"/>
      <c r="C3" s="26" t="s">
        <v>15</v>
      </c>
      <c r="D3" s="27"/>
      <c r="E3" s="27"/>
      <c r="F3" s="27"/>
      <c r="G3" s="27"/>
      <c r="H3" s="27"/>
      <c r="I3" s="27"/>
      <c r="J3" s="28"/>
      <c r="K3" s="28"/>
      <c r="L3" s="27"/>
      <c r="M3" s="28"/>
      <c r="N3" s="27"/>
      <c r="O3" s="29"/>
      <c r="Q3" s="30"/>
      <c r="R3" s="124"/>
      <c r="S3" s="124"/>
    </row>
    <row r="4" spans="2:20" s="6" customFormat="1" ht="10.9" customHeight="1" x14ac:dyDescent="0.25">
      <c r="B4" s="31"/>
      <c r="C4" s="32"/>
      <c r="D4" s="33"/>
      <c r="E4" s="33"/>
      <c r="F4" s="33"/>
      <c r="G4" s="33"/>
      <c r="H4" s="33"/>
      <c r="I4" s="33"/>
      <c r="J4" s="34" t="s">
        <v>19</v>
      </c>
      <c r="K4" s="34" t="s">
        <v>19</v>
      </c>
      <c r="L4" s="33"/>
      <c r="M4" s="34" t="s">
        <v>19</v>
      </c>
      <c r="N4" s="33"/>
      <c r="O4" s="35"/>
      <c r="Q4" s="30"/>
      <c r="R4" s="124"/>
      <c r="S4" s="124"/>
    </row>
    <row r="5" spans="2:20" ht="45" x14ac:dyDescent="0.25">
      <c r="B5" s="36"/>
      <c r="C5" s="37" t="s">
        <v>61</v>
      </c>
      <c r="D5" s="38"/>
      <c r="E5" s="38"/>
      <c r="G5" s="39" t="s">
        <v>6</v>
      </c>
      <c r="H5" s="40" t="s">
        <v>27</v>
      </c>
      <c r="I5" s="39" t="str">
        <f>IF(J6="H","Hours Worked Weekly","")</f>
        <v>Hours Worked Weekly</v>
      </c>
      <c r="J5" s="41" t="s">
        <v>19</v>
      </c>
      <c r="K5" s="41" t="s">
        <v>19</v>
      </c>
      <c r="L5" s="39" t="s">
        <v>7</v>
      </c>
      <c r="M5" s="39" t="s">
        <v>19</v>
      </c>
      <c r="N5" s="38"/>
      <c r="O5" s="42"/>
      <c r="Q5" s="43"/>
      <c r="R5" s="124"/>
      <c r="S5" s="124"/>
    </row>
    <row r="6" spans="2:20" s="6" customFormat="1" ht="20.45" customHeight="1" x14ac:dyDescent="0.25">
      <c r="B6" s="36"/>
      <c r="C6" s="44" t="str">
        <f>IF(R6,"X","O")</f>
        <v>O</v>
      </c>
      <c r="D6" s="157"/>
      <c r="E6" s="157"/>
      <c r="F6" s="157"/>
      <c r="G6" s="139"/>
      <c r="H6" s="140" t="s">
        <v>17</v>
      </c>
      <c r="I6" s="141">
        <v>0</v>
      </c>
      <c r="J6" s="45" t="str">
        <f>VLOOKUP(H6,VLKP_PAY_FREQ,2,FALSE)</f>
        <v>H</v>
      </c>
      <c r="K6" s="45">
        <f>IF(J6="H",G6*I6*52,G6*J6)</f>
        <v>0</v>
      </c>
      <c r="L6" s="46">
        <f>IFERROR(ROUND(K6/12,2),0)</f>
        <v>0</v>
      </c>
      <c r="M6" s="47"/>
      <c r="N6" s="48"/>
      <c r="O6" s="49"/>
      <c r="Q6" s="30" t="str">
        <f>IF(AND(R6,OR(R8,R9,R10)),ErrMsg_UncheckThreeBelow,"")</f>
        <v/>
      </c>
      <c r="R6" s="124" t="b">
        <v>0</v>
      </c>
      <c r="S6" s="124"/>
      <c r="T6" s="50" t="s">
        <v>51</v>
      </c>
    </row>
    <row r="7" spans="2:20" ht="31.15" customHeight="1" x14ac:dyDescent="0.25">
      <c r="B7" s="51"/>
      <c r="C7" s="52"/>
      <c r="D7" s="52"/>
      <c r="E7" s="52"/>
      <c r="F7" s="21" t="s">
        <v>0</v>
      </c>
      <c r="G7" s="39" t="s">
        <v>1</v>
      </c>
      <c r="H7" s="39" t="s">
        <v>8</v>
      </c>
      <c r="I7" s="53" t="s">
        <v>9</v>
      </c>
      <c r="J7" s="54"/>
      <c r="K7" s="54"/>
      <c r="L7" s="55" t="s">
        <v>32</v>
      </c>
      <c r="M7" s="56"/>
      <c r="N7" s="57" t="s">
        <v>33</v>
      </c>
      <c r="O7" s="42"/>
      <c r="Q7" s="43"/>
      <c r="T7" s="58"/>
    </row>
    <row r="8" spans="2:20" s="6" customFormat="1" ht="20.45" customHeight="1" x14ac:dyDescent="0.25">
      <c r="B8" s="36"/>
      <c r="C8" s="44" t="str">
        <f t="shared" ref="C8:C10" si="0">IF(R8,"X","O")</f>
        <v>O</v>
      </c>
      <c r="D8" s="59" t="s">
        <v>28</v>
      </c>
      <c r="E8" s="60">
        <v>2025</v>
      </c>
      <c r="F8" s="142"/>
      <c r="G8" s="142"/>
      <c r="H8" s="138"/>
      <c r="I8" s="61">
        <f>ROUND(J8,2)</f>
        <v>0</v>
      </c>
      <c r="J8" s="62">
        <f>IF(AND(F8&lt;&gt;"",G8&lt;&gt;""),IF(K8&gt;0,K8,IF(K8&lt;0,0,K8)),0)</f>
        <v>0</v>
      </c>
      <c r="K8" s="62">
        <f>IF(MONTH(F8)=MONTH(G8),((YEAR(G8)-YEAR(F8))*12)-12+(12-MONTH(F8))+MONTH(G8)-1+(EOMONTH(F8,0)-F8+1)/DAY(EOMONTH(F8,0))+(1-(EOMONTH(G8,0)-G8)/DAY(EOMONTH(G8,0))),((YEAR(G8)-YEAR(F8))*12)-12+(12-MONTH(F8))+MONTH(G8)-1+(EOMONTH(F8,0)-F8+1)/DAY(EOMONTH(F8,0))+(1-(EOMONTH(G8,0)-G8)/DAY(EOMONTH(G8,0))))</f>
        <v>3.2258064516129004E-2</v>
      </c>
      <c r="L8" s="63">
        <f>IFERROR(ROUND(IF(AND(F8&lt;&gt;"",G8&lt;&gt;""),H8/I8,0),2),0)</f>
        <v>0</v>
      </c>
      <c r="M8" s="64" t="str">
        <f>IFERROR(IF(((L8-L9)/ABS(L9))&gt;0,"+","")&amp;TEXT(ROUND(((L8-L9)/ABS(L9))*100,2),"0.00")&amp;"%","-")</f>
        <v>-</v>
      </c>
      <c r="N8" s="64" t="str">
        <f>M8</f>
        <v>-</v>
      </c>
      <c r="O8" s="49"/>
      <c r="Q8" s="30" t="str">
        <f>IF(AND(R8,ISBLANK(G8)),
    ErrMsg_CompleteDate,
    IF(AND(R8,ISBLANK(H8)),
        ErrMsg_CompleteEarnings,
        ""))</f>
        <v/>
      </c>
      <c r="R8" s="124" t="b">
        <v>0</v>
      </c>
      <c r="S8" s="124"/>
      <c r="T8" s="50" t="s">
        <v>51</v>
      </c>
    </row>
    <row r="9" spans="2:20" s="6" customFormat="1" ht="20.45" customHeight="1" x14ac:dyDescent="0.25">
      <c r="B9" s="36"/>
      <c r="C9" s="44" t="str">
        <f t="shared" si="0"/>
        <v>O</v>
      </c>
      <c r="D9" s="59" t="s">
        <v>18</v>
      </c>
      <c r="E9" s="60">
        <v>2024</v>
      </c>
      <c r="F9" s="142">
        <v>45292</v>
      </c>
      <c r="G9" s="142">
        <v>45657</v>
      </c>
      <c r="H9" s="143"/>
      <c r="I9" s="61">
        <f>ROUND(J9,2)</f>
        <v>12</v>
      </c>
      <c r="J9" s="62">
        <f>IF(AND(F9&lt;&gt;"",G9&lt;&gt;""),IF(K9&gt;0,K9,IF(K9&lt;0,0,K9)),0)</f>
        <v>12</v>
      </c>
      <c r="K9" s="62">
        <f t="shared" ref="K9:K10" si="1">IF(MONTH(F9)=MONTH(G9),((YEAR(G9)-YEAR(F9))*12)-12+(12-MONTH(F9))+MONTH(G9)-1+(EOMONTH(F9,0)-F9+1)/DAY(EOMONTH(F9,0))+(1-(EOMONTH(G9,0)-G9)/DAY(EOMONTH(G9,0))),((YEAR(G9)-YEAR(F9))*12)-12+(12-MONTH(F9))+MONTH(G9)-1+(EOMONTH(F9,0)-F9+1)/DAY(EOMONTH(F9,0))+(1-(EOMONTH(G9,0)-G9)/DAY(EOMONTH(G9,0))))</f>
        <v>12</v>
      </c>
      <c r="L9" s="63">
        <f t="shared" ref="L9:L10" si="2">IFERROR(ROUND(IF(AND(F9&lt;&gt;"",G9&lt;&gt;""),H9/I9,0),2),0)</f>
        <v>0</v>
      </c>
      <c r="M9" s="64" t="str">
        <f>IFERROR(IF(((L9-L10)/ABS(L10))&gt;0,"+","")&amp;TEXT(ROUND(((L9-L10)/ABS(L10))*100,2),"0.00")&amp;"%","-")</f>
        <v>-</v>
      </c>
      <c r="N9" s="64" t="str">
        <f>M9</f>
        <v>-</v>
      </c>
      <c r="O9" s="49"/>
      <c r="Q9" s="30" t="str">
        <f>IF(AND(R9,ISBLANK(G9)),
    ErrMsg_CompleteDate,
    IF(AND(R9,ISBLANK(H9)),
        ErrMsg_CompleteEarnings,
        ""))</f>
        <v/>
      </c>
      <c r="R9" s="124" t="b">
        <v>0</v>
      </c>
      <c r="S9" s="124"/>
      <c r="T9" s="50" t="s">
        <v>51</v>
      </c>
    </row>
    <row r="10" spans="2:20" s="6" customFormat="1" ht="20.45" customHeight="1" x14ac:dyDescent="0.25">
      <c r="B10" s="36"/>
      <c r="C10" s="44" t="str">
        <f t="shared" si="0"/>
        <v>O</v>
      </c>
      <c r="D10" s="59" t="s">
        <v>18</v>
      </c>
      <c r="E10" s="60">
        <v>2023</v>
      </c>
      <c r="F10" s="142">
        <v>44927</v>
      </c>
      <c r="G10" s="142">
        <v>45291</v>
      </c>
      <c r="H10" s="138"/>
      <c r="I10" s="65">
        <f>ROUND(J10,2)</f>
        <v>12</v>
      </c>
      <c r="J10" s="62">
        <f>IF(AND(F10&lt;&gt;"",G10&lt;&gt;""),IF(K10&gt;0,K10,IF(K10&lt;0,0,K10)),0)</f>
        <v>12</v>
      </c>
      <c r="K10" s="62">
        <f t="shared" si="1"/>
        <v>12</v>
      </c>
      <c r="L10" s="63">
        <f t="shared" si="2"/>
        <v>0</v>
      </c>
      <c r="M10" s="66" t="s">
        <v>21</v>
      </c>
      <c r="N10" s="64" t="str">
        <f>M10</f>
        <v>-</v>
      </c>
      <c r="O10" s="49"/>
      <c r="Q10" s="30" t="str">
        <f>IF(AND(R10,ISBLANK(G10)),
    ErrMsg_CompleteDate,
    IF(AND(R10,ISBLANK(H10)),
        ErrMsg_CompleteEarnings,
        ""))</f>
        <v/>
      </c>
      <c r="R10" s="124" t="b">
        <v>0</v>
      </c>
      <c r="S10" s="124"/>
      <c r="T10" s="50" t="s">
        <v>51</v>
      </c>
    </row>
    <row r="11" spans="2:20" ht="15.75" thickBot="1" x14ac:dyDescent="0.3">
      <c r="B11" s="36"/>
      <c r="O11" s="42"/>
      <c r="Q11" s="43"/>
    </row>
    <row r="12" spans="2:20" s="6" customFormat="1" ht="20.45" customHeight="1" thickBot="1" x14ac:dyDescent="0.3">
      <c r="B12" s="36"/>
      <c r="D12" s="145" t="s">
        <v>29</v>
      </c>
      <c r="E12" s="146"/>
      <c r="F12" s="146"/>
      <c r="G12" s="146"/>
      <c r="H12" s="146"/>
      <c r="I12" s="146"/>
      <c r="J12" s="68"/>
      <c r="K12" s="68">
        <f>ROUND(IF(C6="X",L6,0)+IFERROR(SUMIF(C8:C10,"=X",H8:H10)/SUMIF(C8:C10,"=X",I8:I10),0),2)</f>
        <v>0</v>
      </c>
      <c r="L12" s="69">
        <f>IF(COUNTBLANK(Q3:Q13)&lt;&gt;ROWS(Q3:Q13),"ERROR",K12)</f>
        <v>0</v>
      </c>
      <c r="M12" s="70"/>
      <c r="N12" s="71"/>
      <c r="O12" s="49"/>
      <c r="Q12" s="30"/>
      <c r="R12" s="124"/>
      <c r="S12" s="124"/>
    </row>
    <row r="13" spans="2:20" ht="15.75" thickBot="1" x14ac:dyDescent="0.3">
      <c r="B13" s="72"/>
      <c r="C13" s="73"/>
      <c r="D13" s="73"/>
      <c r="E13" s="73"/>
      <c r="F13" s="73"/>
      <c r="G13" s="73"/>
      <c r="H13" s="73"/>
      <c r="I13" s="73"/>
      <c r="J13" s="74" t="s">
        <v>19</v>
      </c>
      <c r="K13" s="74" t="s">
        <v>19</v>
      </c>
      <c r="L13" s="73"/>
      <c r="M13" s="75" t="s">
        <v>19</v>
      </c>
      <c r="N13" s="73"/>
      <c r="O13" s="76"/>
      <c r="Q13" s="43"/>
    </row>
    <row r="14" spans="2:20" s="6" customFormat="1" ht="19.899999999999999" customHeight="1" thickBot="1" x14ac:dyDescent="0.3">
      <c r="B14" s="25"/>
      <c r="C14" s="26" t="s">
        <v>2</v>
      </c>
      <c r="D14" s="27"/>
      <c r="E14" s="27"/>
      <c r="F14" s="27"/>
      <c r="G14" s="27"/>
      <c r="H14" s="27"/>
      <c r="I14" s="27"/>
      <c r="J14" s="28"/>
      <c r="K14" s="28"/>
      <c r="L14" s="27"/>
      <c r="M14" s="28"/>
      <c r="N14" s="27"/>
      <c r="O14" s="29"/>
      <c r="Q14" s="30"/>
      <c r="R14" s="124"/>
      <c r="S14" s="124"/>
    </row>
    <row r="15" spans="2:20" x14ac:dyDescent="0.25">
      <c r="B15" s="31"/>
      <c r="C15" s="77"/>
      <c r="D15" s="77"/>
      <c r="E15" s="77"/>
      <c r="F15" s="77"/>
      <c r="G15" s="77"/>
      <c r="H15" s="77"/>
      <c r="I15" s="77"/>
      <c r="J15" s="78" t="s">
        <v>19</v>
      </c>
      <c r="K15" s="78" t="s">
        <v>19</v>
      </c>
      <c r="L15" s="77"/>
      <c r="M15" s="78" t="s">
        <v>19</v>
      </c>
      <c r="N15" s="77"/>
      <c r="O15" s="79"/>
      <c r="Q15" s="43"/>
    </row>
    <row r="16" spans="2:20" ht="30" x14ac:dyDescent="0.25">
      <c r="B16" s="36"/>
      <c r="C16" s="37" t="s">
        <v>61</v>
      </c>
      <c r="D16" s="80"/>
      <c r="E16" s="80"/>
      <c r="F16" s="39" t="s">
        <v>0</v>
      </c>
      <c r="G16" s="39" t="s">
        <v>1</v>
      </c>
      <c r="H16" s="39" t="s">
        <v>8</v>
      </c>
      <c r="I16" s="53" t="s">
        <v>9</v>
      </c>
      <c r="J16" s="81" t="s">
        <v>19</v>
      </c>
      <c r="K16" s="81" t="s">
        <v>19</v>
      </c>
      <c r="L16" s="55" t="s">
        <v>10</v>
      </c>
      <c r="M16" s="55" t="s">
        <v>19</v>
      </c>
      <c r="N16" s="57" t="s">
        <v>33</v>
      </c>
      <c r="O16" s="42"/>
      <c r="Q16" s="43"/>
      <c r="R16" s="125" t="b">
        <v>0</v>
      </c>
      <c r="S16" s="125" t="b">
        <v>1</v>
      </c>
      <c r="T16" s="58" t="s">
        <v>52</v>
      </c>
    </row>
    <row r="17" spans="2:20" s="6" customFormat="1" ht="20.45" customHeight="1" x14ac:dyDescent="0.25">
      <c r="B17" s="36"/>
      <c r="C17" s="44" t="str">
        <f t="shared" ref="C17:C19" si="3">IF(R17,"X","O")</f>
        <v>O</v>
      </c>
      <c r="D17" s="59" t="s">
        <v>28</v>
      </c>
      <c r="E17" s="60">
        <v>2025</v>
      </c>
      <c r="F17" s="142"/>
      <c r="G17" s="142"/>
      <c r="H17" s="138"/>
      <c r="I17" s="65">
        <f>IF(R16=S16,"",
    IF(R16,
        12,
        ROUND(J17,2)))</f>
        <v>0</v>
      </c>
      <c r="J17" s="65">
        <f>IF(AND(F17&lt;&gt;"",G17&lt;&gt;""),IF(K17&gt;0,K17,IF(K17&lt;0,0,K17)),0)</f>
        <v>0</v>
      </c>
      <c r="K17" s="65">
        <f>IF(MONTH(F17)=MONTH(G17),((YEAR(G17)-YEAR(F17))*12)-12+(12-MONTH(F17))+MONTH(G17)-1+(EOMONTH(F17,0)-F17+1)/DAY(EOMONTH(F17,0))+(1-(EOMONTH(G17,0)-G17)/DAY(EOMONTH(G17,0))),((YEAR(G17)-YEAR(F17))*12)-12+(12-MONTH(F17))+MONTH(G17)-1+(EOMONTH(F17,0)-F17+1)/DAY(EOMONTH(F17,0))+(1-(EOMONTH(G17,0)-G17)/DAY(EOMONTH(G17,0))))</f>
        <v>3.2258064516129004E-2</v>
      </c>
      <c r="L17" s="63">
        <f>IFERROR(ROUND(IF(AND(F17&lt;&gt;"",G17&lt;&gt;""),H17/I17,0),2),0)</f>
        <v>0</v>
      </c>
      <c r="M17" s="64" t="str">
        <f t="shared" ref="M17:M18" si="4">IFERROR(IF(((L17-L18)/ABS(L18))&gt;0,"+","")&amp;TEXT(ROUND(((L17-L18)/ABS(L18))*100,2),"0.00")&amp;"%","-")</f>
        <v>-</v>
      </c>
      <c r="N17" s="64" t="str">
        <f>M17</f>
        <v>-</v>
      </c>
      <c r="O17" s="49"/>
      <c r="Q17" s="30" t="str">
        <f>IF(AND(OR(G17&lt;&gt;"",H17&lt;&gt;""),R16=S16),
    ErrMsg_CheckAorY,
    IF(AND(R17,OR(R16,S16),ISBLANK(G17)),
        ErrMsg_CompleteDate,
        IF(AND(R17,OR(R16,S16),ISBLANK(H17)),
            ErrMsg_CompleteEarnings,
            ""
)))</f>
        <v/>
      </c>
      <c r="R17" s="125" t="b">
        <v>0</v>
      </c>
      <c r="S17" s="124"/>
      <c r="T17" s="50" t="s">
        <v>51</v>
      </c>
    </row>
    <row r="18" spans="2:20" s="6" customFormat="1" ht="20.45" customHeight="1" x14ac:dyDescent="0.25">
      <c r="B18" s="36"/>
      <c r="C18" s="44" t="str">
        <f t="shared" si="3"/>
        <v>O</v>
      </c>
      <c r="D18" s="59" t="s">
        <v>18</v>
      </c>
      <c r="E18" s="60">
        <v>2024</v>
      </c>
      <c r="F18" s="142">
        <v>45292</v>
      </c>
      <c r="G18" s="142">
        <v>45657</v>
      </c>
      <c r="H18" s="138"/>
      <c r="I18" s="65">
        <f>ROUND(J18,2)</f>
        <v>12</v>
      </c>
      <c r="J18" s="65">
        <f>IF(AND(F18&lt;&gt;"",G18&lt;&gt;""),IF(K18&gt;0,K18,IF(K18&lt;0,0,K18)),0)</f>
        <v>12</v>
      </c>
      <c r="K18" s="65">
        <f t="shared" ref="K18:K19" si="5">IF(MONTH(F18)=MONTH(G18),((YEAR(G18)-YEAR(F18))*12)-12+(12-MONTH(F18))+MONTH(G18)-1+(EOMONTH(F18,0)-F18+1)/DAY(EOMONTH(F18,0))+(1-(EOMONTH(G18,0)-G18)/DAY(EOMONTH(G18,0))),((YEAR(G18)-YEAR(F18))*12)-12+(12-MONTH(F18))+MONTH(G18)-1+(EOMONTH(F18,0)-F18+1)/DAY(EOMONTH(F18,0))+(1-(EOMONTH(G18,0)-G18)/DAY(EOMONTH(G18,0))))</f>
        <v>12</v>
      </c>
      <c r="L18" s="63">
        <f t="shared" ref="L18:L19" si="6">IFERROR(ROUND(IF(AND(F18&lt;&gt;"",G18&lt;&gt;""),H18/I18,0),2),0)</f>
        <v>0</v>
      </c>
      <c r="M18" s="64" t="str">
        <f t="shared" si="4"/>
        <v>-</v>
      </c>
      <c r="N18" s="64" t="str">
        <f>M18</f>
        <v>-</v>
      </c>
      <c r="O18" s="49"/>
      <c r="Q18" s="30" t="str">
        <f>IF(AND(R18,ISBLANK(G18)),
    ErrMsg_CompleteDate,
    IF(AND(R18,ISBLANK(H18)),
        ErrMsg_CompleteEarnings,
        ""))</f>
        <v/>
      </c>
      <c r="R18" s="125" t="b">
        <v>0</v>
      </c>
      <c r="S18" s="124"/>
      <c r="T18" s="50" t="s">
        <v>51</v>
      </c>
    </row>
    <row r="19" spans="2:20" s="6" customFormat="1" ht="20.45" customHeight="1" x14ac:dyDescent="0.25">
      <c r="B19" s="36"/>
      <c r="C19" s="44" t="str">
        <f t="shared" si="3"/>
        <v>O</v>
      </c>
      <c r="D19" s="59" t="s">
        <v>18</v>
      </c>
      <c r="E19" s="60">
        <v>2023</v>
      </c>
      <c r="F19" s="142">
        <v>44927</v>
      </c>
      <c r="G19" s="142">
        <v>45291</v>
      </c>
      <c r="H19" s="138"/>
      <c r="I19" s="65">
        <f>ROUND(J19,2)</f>
        <v>12</v>
      </c>
      <c r="J19" s="65">
        <f>IF(AND(F19&lt;&gt;"",G19&lt;&gt;""),IF(K19&gt;0,K19,IF(K19&lt;0,0,K19)),0)</f>
        <v>12</v>
      </c>
      <c r="K19" s="65">
        <f t="shared" si="5"/>
        <v>12</v>
      </c>
      <c r="L19" s="63">
        <f t="shared" si="6"/>
        <v>0</v>
      </c>
      <c r="M19" s="66" t="s">
        <v>21</v>
      </c>
      <c r="N19" s="64" t="str">
        <f>M19</f>
        <v>-</v>
      </c>
      <c r="O19" s="49"/>
      <c r="Q19" s="30" t="str">
        <f>IF(AND(R19,ISBLANK(G19)),
    ErrMsg_CompleteDate,
    IF(AND(R19,ISBLANK(H19)),
        ErrMsg_CompleteEarnings,
        ""))</f>
        <v/>
      </c>
      <c r="R19" s="125" t="b">
        <v>0</v>
      </c>
      <c r="S19" s="124"/>
      <c r="T19" s="50" t="s">
        <v>51</v>
      </c>
    </row>
    <row r="20" spans="2:20" ht="15.75" thickBot="1" x14ac:dyDescent="0.3">
      <c r="B20" s="36"/>
      <c r="O20" s="42"/>
      <c r="Q20" s="43"/>
    </row>
    <row r="21" spans="2:20" s="6" customFormat="1" ht="20.45" customHeight="1" thickBot="1" x14ac:dyDescent="0.3">
      <c r="B21" s="36"/>
      <c r="D21" s="145" t="s">
        <v>11</v>
      </c>
      <c r="E21" s="146"/>
      <c r="F21" s="146"/>
      <c r="G21" s="146"/>
      <c r="H21" s="146"/>
      <c r="I21" s="146"/>
      <c r="J21" s="68"/>
      <c r="K21" s="68">
        <f>ROUND(IFERROR(SUMIF(C17:C19,"=X",H17:H19)/SUMIF(C17:C19,"=X",I17:I19),0),2)</f>
        <v>0</v>
      </c>
      <c r="L21" s="69">
        <f>IF(COUNTBLANK(Q14:Q22)&lt;&gt;ROWS(Q14:Q22),"ERROR",K21)</f>
        <v>0</v>
      </c>
      <c r="M21" s="70"/>
      <c r="N21" s="71"/>
      <c r="O21" s="49"/>
      <c r="Q21" s="30"/>
      <c r="R21" s="124"/>
      <c r="S21" s="124"/>
    </row>
    <row r="22" spans="2:20" ht="15.75" thickBot="1" x14ac:dyDescent="0.3">
      <c r="B22" s="72"/>
      <c r="C22" s="73"/>
      <c r="D22" s="73"/>
      <c r="E22" s="73"/>
      <c r="F22" s="73"/>
      <c r="G22" s="73"/>
      <c r="H22" s="73"/>
      <c r="I22" s="73"/>
      <c r="J22" s="75"/>
      <c r="K22" s="75"/>
      <c r="L22" s="73"/>
      <c r="M22" s="75"/>
      <c r="N22" s="73"/>
      <c r="O22" s="76"/>
      <c r="Q22" s="43"/>
    </row>
    <row r="23" spans="2:20" s="6" customFormat="1" ht="19.899999999999999" customHeight="1" thickBot="1" x14ac:dyDescent="0.3">
      <c r="B23" s="25"/>
      <c r="C23" s="26" t="s">
        <v>3</v>
      </c>
      <c r="D23" s="27"/>
      <c r="E23" s="27"/>
      <c r="F23" s="27"/>
      <c r="G23" s="27"/>
      <c r="H23" s="27"/>
      <c r="I23" s="27"/>
      <c r="J23" s="28"/>
      <c r="K23" s="28"/>
      <c r="L23" s="27"/>
      <c r="M23" s="28"/>
      <c r="N23" s="27"/>
      <c r="O23" s="29"/>
      <c r="Q23" s="30"/>
      <c r="R23" s="124"/>
      <c r="S23" s="124"/>
    </row>
    <row r="24" spans="2:20" x14ac:dyDescent="0.25">
      <c r="B24" s="31"/>
      <c r="C24" s="77"/>
      <c r="D24" s="77"/>
      <c r="E24" s="77"/>
      <c r="F24" s="77"/>
      <c r="G24" s="77"/>
      <c r="H24" s="77"/>
      <c r="I24" s="77"/>
      <c r="J24" s="78" t="s">
        <v>19</v>
      </c>
      <c r="K24" s="78" t="s">
        <v>19</v>
      </c>
      <c r="L24" s="77"/>
      <c r="M24" s="78" t="s">
        <v>19</v>
      </c>
      <c r="N24" s="77"/>
      <c r="O24" s="79"/>
      <c r="Q24" s="43"/>
    </row>
    <row r="25" spans="2:20" ht="30" x14ac:dyDescent="0.25">
      <c r="B25" s="36"/>
      <c r="C25" s="37" t="s">
        <v>61</v>
      </c>
      <c r="D25" s="80"/>
      <c r="E25" s="80"/>
      <c r="F25" s="39" t="s">
        <v>0</v>
      </c>
      <c r="G25" s="39" t="s">
        <v>1</v>
      </c>
      <c r="H25" s="39" t="s">
        <v>8</v>
      </c>
      <c r="I25" s="53" t="s">
        <v>9</v>
      </c>
      <c r="J25" s="81" t="s">
        <v>19</v>
      </c>
      <c r="K25" s="81" t="s">
        <v>19</v>
      </c>
      <c r="L25" s="55" t="s">
        <v>10</v>
      </c>
      <c r="M25" s="55"/>
      <c r="N25" s="57" t="s">
        <v>33</v>
      </c>
      <c r="O25" s="42"/>
      <c r="Q25" s="43"/>
      <c r="R25" s="125" t="b">
        <v>0</v>
      </c>
      <c r="S25" s="125" t="b">
        <v>1</v>
      </c>
      <c r="T25" s="58" t="s">
        <v>52</v>
      </c>
    </row>
    <row r="26" spans="2:20" s="6" customFormat="1" ht="20.45" customHeight="1" x14ac:dyDescent="0.25">
      <c r="B26" s="36"/>
      <c r="C26" s="44" t="str">
        <f t="shared" ref="C26:C28" si="7">IF(R26,"X","O")</f>
        <v>O</v>
      </c>
      <c r="D26" s="59" t="s">
        <v>28</v>
      </c>
      <c r="E26" s="60">
        <v>2025</v>
      </c>
      <c r="F26" s="142"/>
      <c r="G26" s="142"/>
      <c r="H26" s="138"/>
      <c r="I26" s="65">
        <f>IF(R25=S25,"",
    IF(R25,
        12,
        ROUND(J26,2)))</f>
        <v>0</v>
      </c>
      <c r="J26" s="65">
        <f>IF(AND(F26&lt;&gt;"",G26&lt;&gt;""),IF(K26&gt;0,K26,IF(K26&lt;0,0,K26)),0)</f>
        <v>0</v>
      </c>
      <c r="K26" s="65">
        <f>IF(MONTH(F26)=MONTH(G26),((YEAR(G26)-YEAR(F26))*12)-12+(12-MONTH(F26))+MONTH(G26)-1+(EOMONTH(F26,0)-F26+1)/DAY(EOMONTH(F26,0))+(1-(EOMONTH(G26,0)-G26)/DAY(EOMONTH(G26,0))),((YEAR(G26)-YEAR(F26))*12)-12+(12-MONTH(F26))+MONTH(G26)-1+(EOMONTH(F26,0)-F26+1)/DAY(EOMONTH(F26,0))+(1-(EOMONTH(G26,0)-G26)/DAY(EOMONTH(G26,0))))</f>
        <v>3.2258064516129004E-2</v>
      </c>
      <c r="L26" s="63">
        <f>IFERROR(ROUND(IF(AND(F26&lt;&gt;"",G26&lt;&gt;""),H26/I26,0),2),0)</f>
        <v>0</v>
      </c>
      <c r="M26" s="64" t="str">
        <f t="shared" ref="M26:M27" si="8">IFERROR(IF(((L26-L27)/ABS(L27))&gt;0,"+","")&amp;TEXT(ROUND(((L26-L27)/ABS(L27))*100,2),"0.00")&amp;"%","-")</f>
        <v>-</v>
      </c>
      <c r="N26" s="64" t="str">
        <f>M26</f>
        <v>-</v>
      </c>
      <c r="O26" s="49"/>
      <c r="Q26" s="30" t="str">
        <f>IF(AND(OR(G26&lt;&gt;"",H26&lt;&gt;""),R25=S25),
    ErrMsg_CheckAorY,
    IF(AND(R26,OR(R25,S25),ISBLANK(G26)),
        ErrMsg_CompleteDate,
        IF(AND(R26,OR(R25,S25),ISBLANK(H26)),
            ErrMsg_CompleteEarnings,
            ""
)))</f>
        <v/>
      </c>
      <c r="R26" s="125" t="b">
        <v>0</v>
      </c>
      <c r="S26" s="124"/>
      <c r="T26" s="50" t="s">
        <v>51</v>
      </c>
    </row>
    <row r="27" spans="2:20" s="6" customFormat="1" ht="20.45" customHeight="1" x14ac:dyDescent="0.25">
      <c r="B27" s="36"/>
      <c r="C27" s="44" t="str">
        <f t="shared" si="7"/>
        <v>O</v>
      </c>
      <c r="D27" s="59" t="s">
        <v>18</v>
      </c>
      <c r="E27" s="60">
        <v>2024</v>
      </c>
      <c r="F27" s="142">
        <v>45292</v>
      </c>
      <c r="G27" s="142">
        <v>45657</v>
      </c>
      <c r="H27" s="138"/>
      <c r="I27" s="65">
        <f>ROUND(J27,2)</f>
        <v>12</v>
      </c>
      <c r="J27" s="65">
        <f>IF(AND(F27&lt;&gt;"",G27&lt;&gt;""),IF(K27&gt;0,K27,IF(K27&lt;0,0,K27)),0)</f>
        <v>12</v>
      </c>
      <c r="K27" s="65">
        <f t="shared" ref="K27:K28" si="9">IF(MONTH(F27)=MONTH(G27),((YEAR(G27)-YEAR(F27))*12)-12+(12-MONTH(F27))+MONTH(G27)-1+(EOMONTH(F27,0)-F27+1)/DAY(EOMONTH(F27,0))+(1-(EOMONTH(G27,0)-G27)/DAY(EOMONTH(G27,0))),((YEAR(G27)-YEAR(F27))*12)-12+(12-MONTH(F27))+MONTH(G27)-1+(EOMONTH(F27,0)-F27+1)/DAY(EOMONTH(F27,0))+(1-(EOMONTH(G27,0)-G27)/DAY(EOMONTH(G27,0))))</f>
        <v>12</v>
      </c>
      <c r="L27" s="63">
        <f>IFERROR(ROUND(IF(AND(F27&lt;&gt;"",G27&lt;&gt;""),H27/I27,0),2),0)</f>
        <v>0</v>
      </c>
      <c r="M27" s="64" t="str">
        <f t="shared" si="8"/>
        <v>-</v>
      </c>
      <c r="N27" s="64" t="str">
        <f>M27</f>
        <v>-</v>
      </c>
      <c r="O27" s="49"/>
      <c r="Q27" s="30" t="str">
        <f>IF(AND(R27,ISBLANK(G27)),
    ErrMsg_CompleteDate,
    IF(AND(R27,ISBLANK(H27)),
        ErrMsg_CompleteEarnings,
        ""))</f>
        <v/>
      </c>
      <c r="R27" s="125" t="b">
        <v>0</v>
      </c>
      <c r="S27" s="124"/>
      <c r="T27" s="50" t="s">
        <v>51</v>
      </c>
    </row>
    <row r="28" spans="2:20" s="6" customFormat="1" ht="20.45" customHeight="1" x14ac:dyDescent="0.25">
      <c r="B28" s="36"/>
      <c r="C28" s="44" t="str">
        <f t="shared" si="7"/>
        <v>O</v>
      </c>
      <c r="D28" s="59" t="s">
        <v>18</v>
      </c>
      <c r="E28" s="60">
        <v>2023</v>
      </c>
      <c r="F28" s="142">
        <v>44927</v>
      </c>
      <c r="G28" s="142">
        <v>45291</v>
      </c>
      <c r="H28" s="138"/>
      <c r="I28" s="65">
        <f>ROUND(J28,2)</f>
        <v>12</v>
      </c>
      <c r="J28" s="65">
        <f>IF(AND(F28&lt;&gt;"",G28&lt;&gt;""),IF(K28&gt;0,K28,IF(K28&lt;0,0,K28)),0)</f>
        <v>12</v>
      </c>
      <c r="K28" s="65">
        <f t="shared" si="9"/>
        <v>12</v>
      </c>
      <c r="L28" s="63">
        <f t="shared" ref="L28" si="10">IFERROR(ROUND(IF(AND(F28&lt;&gt;"",G28&lt;&gt;""),H28/I28,0),2),0)</f>
        <v>0</v>
      </c>
      <c r="M28" s="66" t="s">
        <v>21</v>
      </c>
      <c r="N28" s="64" t="str">
        <f>M28</f>
        <v>-</v>
      </c>
      <c r="O28" s="49"/>
      <c r="Q28" s="30" t="str">
        <f>IF(AND(R28,ISBLANK(G28)),
    ErrMsg_CompleteDate,
    IF(AND(R28,ISBLANK(H28)),
        ErrMsg_CompleteEarnings,
        ""))</f>
        <v/>
      </c>
      <c r="R28" s="125" t="b">
        <v>0</v>
      </c>
      <c r="S28" s="124"/>
      <c r="T28" s="50" t="s">
        <v>51</v>
      </c>
    </row>
    <row r="29" spans="2:20" ht="15.75" thickBot="1" x14ac:dyDescent="0.3">
      <c r="B29" s="36"/>
      <c r="O29" s="42"/>
      <c r="Q29" s="43"/>
    </row>
    <row r="30" spans="2:20" s="6" customFormat="1" ht="21" customHeight="1" thickBot="1" x14ac:dyDescent="0.3">
      <c r="B30" s="36"/>
      <c r="D30" s="145" t="s">
        <v>12</v>
      </c>
      <c r="E30" s="146"/>
      <c r="F30" s="146"/>
      <c r="G30" s="146"/>
      <c r="H30" s="146"/>
      <c r="I30" s="146"/>
      <c r="J30" s="68"/>
      <c r="K30" s="68">
        <f>ROUND(IFERROR(SUMIF(C26:C28,"=X",H26:H28)/SUMIF(C26:C28,"=X",I26:I28),0),2)</f>
        <v>0</v>
      </c>
      <c r="L30" s="69">
        <f>IF(COUNTBLANK(Q23:Q31)&lt;&gt;ROWS(Q23:Q31),"ERROR",K30)</f>
        <v>0</v>
      </c>
      <c r="M30" s="70"/>
      <c r="N30" s="71"/>
      <c r="O30" s="49"/>
      <c r="Q30" s="30"/>
      <c r="R30" s="124"/>
      <c r="S30" s="124"/>
    </row>
    <row r="31" spans="2:20" ht="15.75" thickBot="1" x14ac:dyDescent="0.3">
      <c r="B31" s="72"/>
      <c r="C31" s="73"/>
      <c r="D31" s="73"/>
      <c r="E31" s="73"/>
      <c r="F31" s="73"/>
      <c r="G31" s="73"/>
      <c r="H31" s="73"/>
      <c r="I31" s="73"/>
      <c r="J31" s="75"/>
      <c r="K31" s="75"/>
      <c r="L31" s="73"/>
      <c r="M31" s="75"/>
      <c r="N31" s="73"/>
      <c r="O31" s="76"/>
      <c r="Q31" s="43"/>
    </row>
    <row r="32" spans="2:20" s="6" customFormat="1" ht="19.899999999999999" customHeight="1" thickBot="1" x14ac:dyDescent="0.3">
      <c r="B32" s="25"/>
      <c r="C32" s="26" t="s">
        <v>20</v>
      </c>
      <c r="D32" s="27"/>
      <c r="E32" s="27"/>
      <c r="F32" s="27"/>
      <c r="G32" s="27"/>
      <c r="H32" s="27"/>
      <c r="I32" s="27"/>
      <c r="J32" s="28"/>
      <c r="K32" s="28"/>
      <c r="L32" s="27"/>
      <c r="M32" s="28"/>
      <c r="N32" s="27"/>
      <c r="O32" s="29"/>
      <c r="Q32" s="30"/>
      <c r="R32" s="124"/>
      <c r="S32" s="124"/>
    </row>
    <row r="33" spans="2:20" x14ac:dyDescent="0.25">
      <c r="B33" s="82"/>
      <c r="C33" s="77"/>
      <c r="D33" s="77"/>
      <c r="E33" s="77"/>
      <c r="F33" s="77"/>
      <c r="G33" s="77"/>
      <c r="H33" s="77"/>
      <c r="I33" s="77"/>
      <c r="J33" s="78" t="s">
        <v>19</v>
      </c>
      <c r="K33" s="78" t="s">
        <v>19</v>
      </c>
      <c r="L33" s="77"/>
      <c r="M33" s="78" t="s">
        <v>19</v>
      </c>
      <c r="N33" s="77"/>
      <c r="O33" s="83"/>
      <c r="Q33" s="43"/>
    </row>
    <row r="34" spans="2:20" ht="30" x14ac:dyDescent="0.25">
      <c r="B34" s="84"/>
      <c r="C34" s="37" t="s">
        <v>61</v>
      </c>
      <c r="D34" s="80"/>
      <c r="E34" s="80"/>
      <c r="F34" s="39" t="s">
        <v>0</v>
      </c>
      <c r="G34" s="39" t="s">
        <v>1</v>
      </c>
      <c r="H34" s="39" t="s">
        <v>8</v>
      </c>
      <c r="I34" s="53" t="s">
        <v>9</v>
      </c>
      <c r="J34" s="81" t="s">
        <v>19</v>
      </c>
      <c r="K34" s="81" t="s">
        <v>19</v>
      </c>
      <c r="L34" s="55" t="s">
        <v>10</v>
      </c>
      <c r="M34" s="55"/>
      <c r="N34" s="57" t="s">
        <v>33</v>
      </c>
      <c r="O34" s="85"/>
      <c r="Q34" s="43"/>
      <c r="R34" s="125" t="b">
        <v>0</v>
      </c>
      <c r="S34" s="125" t="b">
        <v>1</v>
      </c>
      <c r="T34" s="58" t="s">
        <v>52</v>
      </c>
    </row>
    <row r="35" spans="2:20" s="6" customFormat="1" ht="20.45" customHeight="1" x14ac:dyDescent="0.25">
      <c r="B35" s="84"/>
      <c r="C35" s="44" t="str">
        <f t="shared" ref="C35:C37" si="11">IF(R35,"X","O")</f>
        <v>O</v>
      </c>
      <c r="D35" s="59" t="s">
        <v>28</v>
      </c>
      <c r="E35" s="60">
        <v>2025</v>
      </c>
      <c r="F35" s="142"/>
      <c r="G35" s="142"/>
      <c r="H35" s="138"/>
      <c r="I35" s="65">
        <f>IF(R34=S34,"",
    IF(R34,
        12,
        ROUND(J35,2)))</f>
        <v>0</v>
      </c>
      <c r="J35" s="65">
        <f>IF(AND(F35&lt;&gt;"",G35&lt;&gt;""),IF(K35&gt;0,K35,IF(K35&lt;0,0,K35)),0)</f>
        <v>0</v>
      </c>
      <c r="K35" s="65">
        <f>IF(MONTH(F35)=MONTH(G35),((YEAR(G35)-YEAR(F35))*12)-12+(12-MONTH(F35))+MONTH(G35)-1+(EOMONTH(F35,0)-F35+1)/DAY(EOMONTH(F35,0))+(1-(EOMONTH(G35,0)-G35)/DAY(EOMONTH(G35,0))),((YEAR(G35)-YEAR(F35))*12)-12+(12-MONTH(F35))+MONTH(G35)-1+(EOMONTH(F35,0)-F35+1)/DAY(EOMONTH(F35,0))+(1-(EOMONTH(G35,0)-G35)/DAY(EOMONTH(G35,0))))</f>
        <v>3.2258064516129004E-2</v>
      </c>
      <c r="L35" s="63">
        <f>IFERROR(ROUND(IF(AND(F35&lt;&gt;"",G35&lt;&gt;""),H35/I35,0),2),0)</f>
        <v>0</v>
      </c>
      <c r="M35" s="64" t="str">
        <f t="shared" ref="M35:M36" si="12">IFERROR(IF(((L35-L36)/ABS(L36))&gt;0,"+","")&amp;TEXT(ROUND(((L35-L36)/ABS(L36))*100,2),"0.00")&amp;"%","-")</f>
        <v>-</v>
      </c>
      <c r="N35" s="64" t="str">
        <f>M35</f>
        <v>-</v>
      </c>
      <c r="O35" s="86"/>
      <c r="Q35" s="30" t="str">
        <f>IF(AND(OR(G35&lt;&gt;"",H35&lt;&gt;""),R34=S34),
    ErrMsg_CheckAorY,
    IF(AND(R35,OR(R34,S34),ISBLANK(G35)),
        ErrMsg_CompleteDate,
        IF(AND(R35,OR(R34,S34),ISBLANK(H35)),
            ErrMsg_CompleteEarnings,
            ""
)))</f>
        <v/>
      </c>
      <c r="R35" s="124" t="b">
        <v>0</v>
      </c>
      <c r="S35" s="124"/>
      <c r="T35" s="50" t="s">
        <v>51</v>
      </c>
    </row>
    <row r="36" spans="2:20" s="6" customFormat="1" ht="20.45" customHeight="1" x14ac:dyDescent="0.25">
      <c r="B36" s="84"/>
      <c r="C36" s="44" t="str">
        <f t="shared" si="11"/>
        <v>O</v>
      </c>
      <c r="D36" s="59" t="s">
        <v>18</v>
      </c>
      <c r="E36" s="60">
        <v>2024</v>
      </c>
      <c r="F36" s="142">
        <v>45292</v>
      </c>
      <c r="G36" s="142">
        <v>45657</v>
      </c>
      <c r="H36" s="138"/>
      <c r="I36" s="65">
        <f>ROUND(J36,2)</f>
        <v>12</v>
      </c>
      <c r="J36" s="65">
        <f>IF(AND(F36&lt;&gt;"",G36&lt;&gt;""),IF(K36&gt;0,K36,IF(K36&lt;0,0,K36)),0)</f>
        <v>12</v>
      </c>
      <c r="K36" s="65">
        <f t="shared" ref="K36:K37" si="13">IF(MONTH(F36)=MONTH(G36),((YEAR(G36)-YEAR(F36))*12)-12+(12-MONTH(F36))+MONTH(G36)-1+(EOMONTH(F36,0)-F36+1)/DAY(EOMONTH(F36,0))+(1-(EOMONTH(G36,0)-G36)/DAY(EOMONTH(G36,0))),((YEAR(G36)-YEAR(F36))*12)-12+(12-MONTH(F36))+MONTH(G36)-1+(EOMONTH(F36,0)-F36+1)/DAY(EOMONTH(F36,0))+(1-(EOMONTH(G36,0)-G36)/DAY(EOMONTH(G36,0))))</f>
        <v>12</v>
      </c>
      <c r="L36" s="63">
        <f t="shared" ref="L36:L37" si="14">IFERROR(ROUND(IF(AND(F36&lt;&gt;"",G36&lt;&gt;""),H36/I36,0),2),0)</f>
        <v>0</v>
      </c>
      <c r="M36" s="64" t="str">
        <f t="shared" si="12"/>
        <v>-</v>
      </c>
      <c r="N36" s="64" t="str">
        <f>M36</f>
        <v>-</v>
      </c>
      <c r="O36" s="86"/>
      <c r="Q36" s="30" t="str">
        <f>IF(AND(R36,ISBLANK(G36)),
    ErrMsg_CompleteDate,
    IF(AND(R36,ISBLANK(H36)),
        ErrMsg_CompleteEarnings,
        ""))</f>
        <v/>
      </c>
      <c r="R36" s="124" t="b">
        <v>0</v>
      </c>
      <c r="S36" s="124"/>
      <c r="T36" s="50" t="s">
        <v>51</v>
      </c>
    </row>
    <row r="37" spans="2:20" s="6" customFormat="1" ht="20.45" customHeight="1" x14ac:dyDescent="0.25">
      <c r="B37" s="84"/>
      <c r="C37" s="44" t="str">
        <f t="shared" si="11"/>
        <v>O</v>
      </c>
      <c r="D37" s="59" t="s">
        <v>18</v>
      </c>
      <c r="E37" s="60">
        <v>2023</v>
      </c>
      <c r="F37" s="142">
        <v>44927</v>
      </c>
      <c r="G37" s="142">
        <v>45291</v>
      </c>
      <c r="H37" s="138"/>
      <c r="I37" s="65">
        <f>ROUND(J37,2)</f>
        <v>12</v>
      </c>
      <c r="J37" s="65">
        <f>IF(AND(F37&lt;&gt;"",G37&lt;&gt;""),IF(K37&gt;0,K37,IF(K37&lt;0,0,K37)),0)</f>
        <v>12</v>
      </c>
      <c r="K37" s="65">
        <f t="shared" si="13"/>
        <v>12</v>
      </c>
      <c r="L37" s="63">
        <f t="shared" si="14"/>
        <v>0</v>
      </c>
      <c r="M37" s="66" t="s">
        <v>21</v>
      </c>
      <c r="N37" s="64" t="str">
        <f>M37</f>
        <v>-</v>
      </c>
      <c r="O37" s="86"/>
      <c r="Q37" s="30" t="str">
        <f>IF(AND(R37,ISBLANK(G37)),
    ErrMsg_CompleteDate,
    IF(AND(R37,ISBLANK(H37)),
        ErrMsg_CompleteEarnings,
        ""))</f>
        <v/>
      </c>
      <c r="R37" s="124" t="b">
        <v>0</v>
      </c>
      <c r="S37" s="124"/>
      <c r="T37" s="50" t="s">
        <v>51</v>
      </c>
    </row>
    <row r="38" spans="2:20" ht="15.75" thickBot="1" x14ac:dyDescent="0.3">
      <c r="B38" s="84"/>
      <c r="C38" s="80"/>
      <c r="D38" s="80"/>
      <c r="E38" s="80"/>
      <c r="F38" s="80"/>
      <c r="G38" s="80"/>
      <c r="H38" s="80"/>
      <c r="I38" s="80"/>
      <c r="J38" s="21"/>
      <c r="K38" s="21"/>
      <c r="L38" s="80"/>
      <c r="M38" s="21"/>
      <c r="N38" s="80"/>
      <c r="O38" s="85"/>
      <c r="Q38" s="43"/>
    </row>
    <row r="39" spans="2:20" s="6" customFormat="1" ht="20.45" customHeight="1" thickBot="1" x14ac:dyDescent="0.3">
      <c r="B39" s="36"/>
      <c r="D39" s="145" t="s">
        <v>13</v>
      </c>
      <c r="E39" s="146"/>
      <c r="F39" s="146"/>
      <c r="G39" s="146"/>
      <c r="H39" s="146"/>
      <c r="I39" s="146"/>
      <c r="J39" s="68"/>
      <c r="K39" s="68">
        <f>ROUND(IFERROR(SUMIF(C35:C37,"=X",H35:H37)/SUMIF(C35:C37,"=X",I35:I37),0),2)</f>
        <v>0</v>
      </c>
      <c r="L39" s="69">
        <f>IF(COUNTBLANK(Q32:Q40)&lt;&gt;ROWS(Q32:Q40),"ERROR",K39)</f>
        <v>0</v>
      </c>
      <c r="M39" s="70"/>
      <c r="N39" s="71"/>
      <c r="O39" s="49"/>
      <c r="Q39" s="30"/>
      <c r="R39" s="124"/>
      <c r="S39" s="124"/>
    </row>
    <row r="40" spans="2:20" ht="15.75" thickBot="1" x14ac:dyDescent="0.3">
      <c r="B40" s="72"/>
      <c r="C40" s="73"/>
      <c r="D40" s="73"/>
      <c r="E40" s="73"/>
      <c r="F40" s="73"/>
      <c r="G40" s="73"/>
      <c r="H40" s="73"/>
      <c r="I40" s="73"/>
      <c r="J40" s="75"/>
      <c r="K40" s="75"/>
      <c r="L40" s="73"/>
      <c r="M40" s="75"/>
      <c r="N40" s="73"/>
      <c r="O40" s="76"/>
      <c r="Q40" s="43"/>
    </row>
    <row r="41" spans="2:20" s="6" customFormat="1" ht="19.899999999999999" customHeight="1" thickBot="1" x14ac:dyDescent="0.3">
      <c r="B41" s="25"/>
      <c r="C41" s="26" t="s">
        <v>4</v>
      </c>
      <c r="D41" s="27"/>
      <c r="E41" s="27"/>
      <c r="F41" s="27"/>
      <c r="G41" s="27"/>
      <c r="H41" s="27"/>
      <c r="I41" s="27"/>
      <c r="J41" s="28"/>
      <c r="K41" s="28"/>
      <c r="L41" s="27"/>
      <c r="M41" s="28"/>
      <c r="N41" s="27"/>
      <c r="O41" s="29"/>
      <c r="Q41" s="30"/>
      <c r="R41" s="124"/>
      <c r="S41" s="124"/>
    </row>
    <row r="42" spans="2:20" x14ac:dyDescent="0.25">
      <c r="B42" s="82"/>
      <c r="C42" s="77"/>
      <c r="D42" s="77"/>
      <c r="E42" s="77"/>
      <c r="F42" s="77"/>
      <c r="G42" s="77"/>
      <c r="H42" s="77"/>
      <c r="I42" s="77"/>
      <c r="J42" s="78" t="s">
        <v>19</v>
      </c>
      <c r="K42" s="78" t="s">
        <v>19</v>
      </c>
      <c r="L42" s="77"/>
      <c r="M42" s="78" t="s">
        <v>19</v>
      </c>
      <c r="N42" s="77"/>
      <c r="O42" s="83"/>
      <c r="Q42" s="43"/>
    </row>
    <row r="43" spans="2:20" s="6" customFormat="1" ht="19.149999999999999" customHeight="1" x14ac:dyDescent="0.25">
      <c r="B43" s="84"/>
      <c r="C43" s="87" t="s">
        <v>16</v>
      </c>
      <c r="D43" s="147"/>
      <c r="E43" s="147"/>
      <c r="F43" s="147"/>
      <c r="G43" s="147"/>
      <c r="H43" s="147"/>
      <c r="I43" s="88"/>
      <c r="J43" s="60" t="s">
        <v>19</v>
      </c>
      <c r="K43" s="60" t="s">
        <v>19</v>
      </c>
      <c r="L43" s="88"/>
      <c r="M43" s="60" t="s">
        <v>19</v>
      </c>
      <c r="N43" s="88"/>
      <c r="O43" s="86"/>
      <c r="Q43" s="30"/>
      <c r="R43" s="124"/>
      <c r="S43" s="124"/>
    </row>
    <row r="44" spans="2:20" x14ac:dyDescent="0.25">
      <c r="B44" s="84"/>
      <c r="C44" s="89"/>
      <c r="D44" s="150"/>
      <c r="E44" s="150"/>
      <c r="F44" s="150"/>
      <c r="G44" s="90"/>
      <c r="H44" s="90"/>
      <c r="I44" s="90"/>
      <c r="J44" s="21" t="s">
        <v>19</v>
      </c>
      <c r="K44" s="21" t="s">
        <v>19</v>
      </c>
      <c r="L44" s="90"/>
      <c r="M44" s="21" t="s">
        <v>19</v>
      </c>
      <c r="N44" s="90"/>
      <c r="O44" s="85"/>
      <c r="Q44" s="43"/>
    </row>
    <row r="45" spans="2:20" ht="30" x14ac:dyDescent="0.25">
      <c r="B45" s="84"/>
      <c r="C45" s="37" t="s">
        <v>61</v>
      </c>
      <c r="D45" s="80"/>
      <c r="E45" s="80"/>
      <c r="F45" s="39" t="s">
        <v>0</v>
      </c>
      <c r="G45" s="39" t="s">
        <v>1</v>
      </c>
      <c r="H45" s="39" t="s">
        <v>8</v>
      </c>
      <c r="I45" s="53" t="s">
        <v>9</v>
      </c>
      <c r="J45" s="81" t="s">
        <v>19</v>
      </c>
      <c r="K45" s="81" t="s">
        <v>19</v>
      </c>
      <c r="L45" s="55" t="s">
        <v>10</v>
      </c>
      <c r="M45" s="55"/>
      <c r="N45" s="57" t="s">
        <v>33</v>
      </c>
      <c r="O45" s="85"/>
      <c r="Q45" s="43"/>
      <c r="R45" s="125" t="b">
        <v>0</v>
      </c>
      <c r="S45" s="125" t="b">
        <v>1</v>
      </c>
      <c r="T45" s="58" t="s">
        <v>52</v>
      </c>
    </row>
    <row r="46" spans="2:20" s="6" customFormat="1" ht="20.45" customHeight="1" x14ac:dyDescent="0.25">
      <c r="B46" s="84"/>
      <c r="C46" s="44" t="str">
        <f t="shared" ref="C46:C48" si="15">IF(R46,"X","O")</f>
        <v>O</v>
      </c>
      <c r="D46" s="59" t="s">
        <v>28</v>
      </c>
      <c r="E46" s="60">
        <v>2025</v>
      </c>
      <c r="F46" s="142"/>
      <c r="G46" s="142"/>
      <c r="H46" s="138"/>
      <c r="I46" s="65">
        <f>IF(R45=S45,"",
    IF(R45,
        12,
        ROUND(J46,2)))</f>
        <v>0</v>
      </c>
      <c r="J46" s="65">
        <f>IF(AND(F46&lt;&gt;"",G46&lt;&gt;""),IF(K46&gt;0,K46,IF(K46&lt;0,0,K46)),0)</f>
        <v>0</v>
      </c>
      <c r="K46" s="65">
        <f>IF(MONTH(F46)=MONTH(G46),((YEAR(G46)-YEAR(F46))*12)-12+(12-MONTH(F46))+MONTH(G46)-1+(EOMONTH(F46,0)-F46+1)/DAY(EOMONTH(F46,0))+(1-(EOMONTH(G46,0)-G46)/DAY(EOMONTH(G46,0))),((YEAR(G46)-YEAR(F46))*12)-12+(12-MONTH(F46))+MONTH(G46)-1+(EOMONTH(F46,0)-F46+1)/DAY(EOMONTH(F46,0))+(1-(EOMONTH(G46,0)-G46)/DAY(EOMONTH(G46,0))))</f>
        <v>3.2258064516129004E-2</v>
      </c>
      <c r="L46" s="63">
        <f>IFERROR(ROUND(IF(AND(F46&lt;&gt;"",G46&lt;&gt;""),H46/I46,0),2),0)</f>
        <v>0</v>
      </c>
      <c r="M46" s="64" t="str">
        <f t="shared" ref="M46:M47" si="16">IFERROR(IF(((L46-L47)/ABS(L47))&gt;0,"+","")&amp;TEXT(ROUND(((L46-L47)/ABS(L47))*100,2),"0.00")&amp;"%","-")</f>
        <v>-</v>
      </c>
      <c r="N46" s="64" t="str">
        <f>M46</f>
        <v>-</v>
      </c>
      <c r="O46" s="86"/>
      <c r="Q46" s="30" t="str">
        <f>IF(AND(OR(G46&lt;&gt;"",H46&lt;&gt;""),R45=S45),
    ErrMsg_CheckAorY,
    IF(AND(R46,OR(R45,S45),ISBLANK(G46)),
        ErrMsg_CompleteDate,
        IF(AND(R46,OR(R45,S45),ISBLANK(H46)),
            ErrMsg_CompleteEarnings,
            ""
)))</f>
        <v/>
      </c>
      <c r="R46" s="124" t="b">
        <v>0</v>
      </c>
      <c r="S46" s="124"/>
      <c r="T46" s="50" t="s">
        <v>51</v>
      </c>
    </row>
    <row r="47" spans="2:20" s="6" customFormat="1" ht="20.45" customHeight="1" x14ac:dyDescent="0.25">
      <c r="B47" s="84"/>
      <c r="C47" s="44" t="str">
        <f t="shared" si="15"/>
        <v>O</v>
      </c>
      <c r="D47" s="59" t="s">
        <v>18</v>
      </c>
      <c r="E47" s="60">
        <v>2024</v>
      </c>
      <c r="F47" s="142">
        <v>45292</v>
      </c>
      <c r="G47" s="142">
        <v>45657</v>
      </c>
      <c r="H47" s="138"/>
      <c r="I47" s="65">
        <f>ROUND(J47,2)</f>
        <v>12</v>
      </c>
      <c r="J47" s="65">
        <f>IF(AND(F47&lt;&gt;"",G47&lt;&gt;""),IF(K47&gt;0,K47,IF(K47&lt;0,0,K47)),0)</f>
        <v>12</v>
      </c>
      <c r="K47" s="65">
        <f t="shared" ref="K47:K48" si="17">IF(MONTH(F47)=MONTH(G47),((YEAR(G47)-YEAR(F47))*12)-12+(12-MONTH(F47))+MONTH(G47)-1+(EOMONTH(F47,0)-F47+1)/DAY(EOMONTH(F47,0))+(1-(EOMONTH(G47,0)-G47)/DAY(EOMONTH(G47,0))),((YEAR(G47)-YEAR(F47))*12)-12+(12-MONTH(F47))+MONTH(G47)-1+(EOMONTH(F47,0)-F47+1)/DAY(EOMONTH(F47,0))+(1-(EOMONTH(G47,0)-G47)/DAY(EOMONTH(G47,0))))</f>
        <v>12</v>
      </c>
      <c r="L47" s="63">
        <f t="shared" ref="L47:L48" si="18">IFERROR(ROUND(IF(AND(F47&lt;&gt;"",G47&lt;&gt;""),H47/I47,0),2),0)</f>
        <v>0</v>
      </c>
      <c r="M47" s="64" t="str">
        <f t="shared" si="16"/>
        <v>-</v>
      </c>
      <c r="N47" s="64" t="str">
        <f>M47</f>
        <v>-</v>
      </c>
      <c r="O47" s="86"/>
      <c r="Q47" s="30" t="str">
        <f>IF(AND(R47,ISBLANK(G47)),
    ErrMsg_CompleteDate,
    IF(AND(R47,ISBLANK(H47)),
        ErrMsg_CompleteEarnings,
        ""))</f>
        <v/>
      </c>
      <c r="R47" s="124" t="b">
        <v>0</v>
      </c>
      <c r="S47" s="124"/>
      <c r="T47" s="50" t="s">
        <v>51</v>
      </c>
    </row>
    <row r="48" spans="2:20" s="6" customFormat="1" ht="20.45" customHeight="1" x14ac:dyDescent="0.25">
      <c r="B48" s="84"/>
      <c r="C48" s="44" t="str">
        <f t="shared" si="15"/>
        <v>O</v>
      </c>
      <c r="D48" s="59" t="s">
        <v>18</v>
      </c>
      <c r="E48" s="60">
        <v>2023</v>
      </c>
      <c r="F48" s="142">
        <v>44927</v>
      </c>
      <c r="G48" s="142">
        <v>45291</v>
      </c>
      <c r="H48" s="138"/>
      <c r="I48" s="65">
        <f>ROUND(J48,2)</f>
        <v>12</v>
      </c>
      <c r="J48" s="65">
        <f>IF(AND(F48&lt;&gt;"",G48&lt;&gt;""),IF(K48&gt;0,K48,IF(K48&lt;0,0,K48)),0)</f>
        <v>12</v>
      </c>
      <c r="K48" s="65">
        <f t="shared" si="17"/>
        <v>12</v>
      </c>
      <c r="L48" s="63">
        <f t="shared" si="18"/>
        <v>0</v>
      </c>
      <c r="M48" s="66" t="s">
        <v>21</v>
      </c>
      <c r="N48" s="64" t="str">
        <f>M48</f>
        <v>-</v>
      </c>
      <c r="O48" s="86"/>
      <c r="Q48" s="30" t="str">
        <f>IF(AND(R48,ISBLANK(G48)),
    ErrMsg_CompleteDate,
    IF(AND(R48,ISBLANK(H48)),
        ErrMsg_CompleteEarnings,
        ""))</f>
        <v/>
      </c>
      <c r="R48" s="124" t="b">
        <v>0</v>
      </c>
      <c r="S48" s="124"/>
      <c r="T48" s="50" t="s">
        <v>51</v>
      </c>
    </row>
    <row r="49" spans="2:20" ht="15.75" thickBot="1" x14ac:dyDescent="0.3">
      <c r="B49" s="84"/>
      <c r="C49" s="80"/>
      <c r="D49" s="80"/>
      <c r="E49" s="80"/>
      <c r="F49" s="80"/>
      <c r="G49" s="80"/>
      <c r="H49" s="80"/>
      <c r="I49" s="80"/>
      <c r="J49" s="21"/>
      <c r="K49" s="21"/>
      <c r="L49" s="80"/>
      <c r="M49" s="21"/>
      <c r="N49" s="80"/>
      <c r="O49" s="85"/>
      <c r="Q49" s="43"/>
      <c r="R49" s="124"/>
      <c r="S49" s="124"/>
    </row>
    <row r="50" spans="2:20" s="6" customFormat="1" ht="19.899999999999999" customHeight="1" thickBot="1" x14ac:dyDescent="0.3">
      <c r="B50" s="36"/>
      <c r="D50" s="145" t="s">
        <v>14</v>
      </c>
      <c r="E50" s="146"/>
      <c r="F50" s="146"/>
      <c r="G50" s="146"/>
      <c r="H50" s="146"/>
      <c r="I50" s="146"/>
      <c r="J50" s="68"/>
      <c r="K50" s="68">
        <f>ROUND(IFERROR(SUMIF(C46:C48,"=X",H46:H48)/SUMIF(C46:C48,"=X",I46:I48),0),2)</f>
        <v>0</v>
      </c>
      <c r="L50" s="69">
        <f>IF(COUNTBLANK(Q41:Q51)&lt;&gt;ROWS(Q41:Q51),"ERROR",K50)</f>
        <v>0</v>
      </c>
      <c r="M50" s="70"/>
      <c r="N50" s="71"/>
      <c r="O50" s="49"/>
      <c r="Q50" s="30"/>
      <c r="R50" s="124"/>
      <c r="S50" s="124"/>
    </row>
    <row r="51" spans="2:20" ht="15.75" thickBot="1" x14ac:dyDescent="0.3">
      <c r="B51" s="72"/>
      <c r="C51" s="73"/>
      <c r="D51" s="73"/>
      <c r="E51" s="73"/>
      <c r="F51" s="73"/>
      <c r="G51" s="73"/>
      <c r="H51" s="73"/>
      <c r="I51" s="73"/>
      <c r="J51" s="75"/>
      <c r="K51" s="75"/>
      <c r="L51" s="73"/>
      <c r="M51" s="75"/>
      <c r="N51" s="73"/>
      <c r="O51" s="76"/>
      <c r="Q51" s="43"/>
      <c r="R51" s="124"/>
      <c r="S51" s="124"/>
    </row>
    <row r="52" spans="2:20" ht="12" customHeight="1" thickBot="1" x14ac:dyDescent="0.3">
      <c r="B52" s="22"/>
      <c r="R52" s="124"/>
      <c r="S52" s="124"/>
    </row>
    <row r="53" spans="2:20" s="6" customFormat="1" ht="24" customHeight="1" thickTop="1" thickBot="1" x14ac:dyDescent="0.3">
      <c r="B53" s="148" t="str">
        <f>"Total Qualifying Income from: "&amp;D2</f>
        <v xml:space="preserve">Total Qualifying Income from: </v>
      </c>
      <c r="C53" s="149"/>
      <c r="D53" s="149"/>
      <c r="E53" s="149"/>
      <c r="F53" s="149"/>
      <c r="G53" s="149"/>
      <c r="H53" s="149"/>
      <c r="I53" s="91"/>
      <c r="J53" s="92"/>
      <c r="K53" s="92">
        <f>IFERROR(L12+L21+L30+L39+L50,0)</f>
        <v>0</v>
      </c>
      <c r="L53" s="93">
        <f>K53</f>
        <v>0</v>
      </c>
      <c r="M53" s="94"/>
      <c r="N53" s="93"/>
      <c r="O53" s="95"/>
      <c r="R53" s="124"/>
      <c r="S53" s="124"/>
    </row>
    <row r="54" spans="2:20" ht="16.5" thickTop="1" thickBot="1" x14ac:dyDescent="0.3">
      <c r="R54" s="124"/>
      <c r="S54" s="124"/>
    </row>
    <row r="55" spans="2:20" ht="25.15" customHeight="1" thickBot="1" x14ac:dyDescent="0.3">
      <c r="B55" s="155" t="s">
        <v>37</v>
      </c>
      <c r="C55" s="156"/>
      <c r="D55" s="163"/>
      <c r="E55" s="164"/>
      <c r="F55" s="164"/>
      <c r="G55" s="165"/>
      <c r="H55" s="23" t="s">
        <v>38</v>
      </c>
      <c r="I55" s="163"/>
      <c r="J55" s="164"/>
      <c r="K55" s="164"/>
      <c r="L55" s="164"/>
      <c r="M55" s="164"/>
      <c r="N55" s="165"/>
      <c r="O55" s="24"/>
      <c r="R55" s="124"/>
      <c r="S55" s="124"/>
    </row>
    <row r="56" spans="2:20" s="6" customFormat="1" ht="19.899999999999999" customHeight="1" thickBot="1" x14ac:dyDescent="0.3">
      <c r="B56" s="25"/>
      <c r="C56" s="26" t="s">
        <v>15</v>
      </c>
      <c r="D56" s="27"/>
      <c r="E56" s="27"/>
      <c r="F56" s="27"/>
      <c r="G56" s="27"/>
      <c r="H56" s="27"/>
      <c r="I56" s="27"/>
      <c r="J56" s="28"/>
      <c r="K56" s="28"/>
      <c r="L56" s="27"/>
      <c r="M56" s="28"/>
      <c r="N56" s="27"/>
      <c r="O56" s="29"/>
      <c r="Q56" s="30"/>
      <c r="R56" s="124"/>
      <c r="S56" s="124"/>
    </row>
    <row r="57" spans="2:20" s="6" customFormat="1" ht="10.9" customHeight="1" x14ac:dyDescent="0.25">
      <c r="B57" s="31"/>
      <c r="C57" s="32"/>
      <c r="D57" s="33"/>
      <c r="E57" s="33"/>
      <c r="F57" s="33"/>
      <c r="G57" s="33"/>
      <c r="H57" s="33"/>
      <c r="I57" s="33"/>
      <c r="J57" s="34" t="s">
        <v>19</v>
      </c>
      <c r="K57" s="34" t="s">
        <v>19</v>
      </c>
      <c r="L57" s="33"/>
      <c r="M57" s="34" t="s">
        <v>19</v>
      </c>
      <c r="N57" s="33"/>
      <c r="O57" s="35"/>
      <c r="Q57" s="30"/>
      <c r="R57" s="124"/>
      <c r="S57" s="124"/>
    </row>
    <row r="58" spans="2:20" ht="45" x14ac:dyDescent="0.25">
      <c r="B58" s="36"/>
      <c r="C58" s="37" t="s">
        <v>61</v>
      </c>
      <c r="D58" s="38"/>
      <c r="E58" s="38"/>
      <c r="G58" s="39" t="s">
        <v>6</v>
      </c>
      <c r="H58" s="40" t="s">
        <v>27</v>
      </c>
      <c r="I58" s="39" t="str">
        <f>IF(J59="H","Hours Worked Weekly","")</f>
        <v>Hours Worked Weekly</v>
      </c>
      <c r="J58" s="41" t="s">
        <v>19</v>
      </c>
      <c r="K58" s="41" t="s">
        <v>19</v>
      </c>
      <c r="L58" s="39" t="s">
        <v>7</v>
      </c>
      <c r="M58" s="39" t="s">
        <v>19</v>
      </c>
      <c r="N58" s="38"/>
      <c r="O58" s="42"/>
      <c r="Q58" s="43"/>
      <c r="R58" s="124"/>
      <c r="S58" s="124"/>
    </row>
    <row r="59" spans="2:20" s="6" customFormat="1" ht="20.45" customHeight="1" x14ac:dyDescent="0.25">
      <c r="B59" s="36"/>
      <c r="C59" s="44" t="str">
        <f>IF(R59,"X","O")</f>
        <v>O</v>
      </c>
      <c r="D59" s="157"/>
      <c r="E59" s="157"/>
      <c r="F59" s="157"/>
      <c r="G59" s="139"/>
      <c r="H59" s="140" t="s">
        <v>17</v>
      </c>
      <c r="I59" s="141">
        <v>0</v>
      </c>
      <c r="J59" s="45" t="str">
        <f>VLOOKUP(H59,VLKP_PAY_FREQ,2,FALSE)</f>
        <v>H</v>
      </c>
      <c r="K59" s="45">
        <f>IF(J59="H",G59*I59*52,G59*J59)</f>
        <v>0</v>
      </c>
      <c r="L59" s="46">
        <f>IFERROR(ROUND(K59/12,2),0)</f>
        <v>0</v>
      </c>
      <c r="M59" s="47"/>
      <c r="N59" s="48"/>
      <c r="O59" s="49"/>
      <c r="Q59" s="30" t="str">
        <f>IF(AND(R59,OR(R61,R62,R63)),ErrMsg_UncheckThreeBelow,"")</f>
        <v/>
      </c>
      <c r="R59" s="124" t="b">
        <v>0</v>
      </c>
      <c r="S59" s="124"/>
      <c r="T59" s="50" t="s">
        <v>51</v>
      </c>
    </row>
    <row r="60" spans="2:20" ht="31.15" customHeight="1" x14ac:dyDescent="0.25">
      <c r="B60" s="51"/>
      <c r="C60" s="52"/>
      <c r="D60" s="52"/>
      <c r="E60" s="52"/>
      <c r="F60" s="21" t="s">
        <v>0</v>
      </c>
      <c r="G60" s="39" t="s">
        <v>1</v>
      </c>
      <c r="H60" s="39" t="s">
        <v>8</v>
      </c>
      <c r="I60" s="53" t="s">
        <v>9</v>
      </c>
      <c r="J60" s="54"/>
      <c r="K60" s="54"/>
      <c r="L60" s="55" t="s">
        <v>32</v>
      </c>
      <c r="M60" s="56"/>
      <c r="N60" s="57" t="s">
        <v>33</v>
      </c>
      <c r="O60" s="42"/>
      <c r="Q60" s="43"/>
      <c r="T60" s="58"/>
    </row>
    <row r="61" spans="2:20" s="6" customFormat="1" ht="20.45" customHeight="1" x14ac:dyDescent="0.25">
      <c r="B61" s="36"/>
      <c r="C61" s="44" t="str">
        <f t="shared" ref="C61:C63" si="19">IF(R61,"X","O")</f>
        <v>O</v>
      </c>
      <c r="D61" s="59" t="s">
        <v>28</v>
      </c>
      <c r="E61" s="60">
        <v>2025</v>
      </c>
      <c r="F61" s="142"/>
      <c r="G61" s="142"/>
      <c r="H61" s="138"/>
      <c r="I61" s="61">
        <f>ROUND(J61,2)</f>
        <v>0</v>
      </c>
      <c r="J61" s="62">
        <f>IF(AND(F61&lt;&gt;"",G61&lt;&gt;""),IF(K61&gt;0,K61,IF(K61&lt;0,0,K61)),0)</f>
        <v>0</v>
      </c>
      <c r="K61" s="62">
        <f>IF(MONTH(F61)=MONTH(G61),((YEAR(G61)-YEAR(F61))*12)-12+(12-MONTH(F61))+MONTH(G61)-1+(EOMONTH(F61,0)-F61+1)/DAY(EOMONTH(F61,0))+(1-(EOMONTH(G61,0)-G61)/DAY(EOMONTH(G61,0))),((YEAR(G61)-YEAR(F61))*12)-12+(12-MONTH(F61))+MONTH(G61)-1+(EOMONTH(F61,0)-F61+1)/DAY(EOMONTH(F61,0))+(1-(EOMONTH(G61,0)-G61)/DAY(EOMONTH(G61,0))))</f>
        <v>3.2258064516129004E-2</v>
      </c>
      <c r="L61" s="63">
        <f>IFERROR(ROUND(IF(AND(F61&lt;&gt;"",G61&lt;&gt;""),H61/I61,0),2),0)</f>
        <v>0</v>
      </c>
      <c r="M61" s="64" t="str">
        <f>IFERROR(IF(((L61-L62)/ABS(L62))&gt;0,"+","")&amp;TEXT(ROUND(((L61-L62)/ABS(L62))*100,2),"0.00")&amp;"%","-")</f>
        <v>-</v>
      </c>
      <c r="N61" s="64" t="str">
        <f>M61</f>
        <v>-</v>
      </c>
      <c r="O61" s="49"/>
      <c r="Q61" s="30" t="str">
        <f>IF(AND(R61,ISBLANK(G61)),
    ErrMsg_CompleteDate,
    IF(AND(R61,ISBLANK(H61)),
        ErrMsg_CompleteEarnings,
        ""))</f>
        <v/>
      </c>
      <c r="R61" s="124" t="b">
        <v>0</v>
      </c>
      <c r="S61" s="124"/>
      <c r="T61" s="50" t="s">
        <v>51</v>
      </c>
    </row>
    <row r="62" spans="2:20" s="6" customFormat="1" ht="20.45" customHeight="1" x14ac:dyDescent="0.25">
      <c r="B62" s="36"/>
      <c r="C62" s="44" t="str">
        <f t="shared" si="19"/>
        <v>O</v>
      </c>
      <c r="D62" s="59" t="s">
        <v>18</v>
      </c>
      <c r="E62" s="60">
        <v>2024</v>
      </c>
      <c r="F62" s="142">
        <v>45292</v>
      </c>
      <c r="G62" s="142">
        <v>45657</v>
      </c>
      <c r="H62" s="143"/>
      <c r="I62" s="61">
        <f>ROUND(J62,2)</f>
        <v>12</v>
      </c>
      <c r="J62" s="62">
        <f>IF(AND(F62&lt;&gt;"",G62&lt;&gt;""),IF(K62&gt;0,K62,IF(K62&lt;0,0,K62)),0)</f>
        <v>12</v>
      </c>
      <c r="K62" s="62">
        <f t="shared" ref="K62:K63" si="20">IF(MONTH(F62)=MONTH(G62),((YEAR(G62)-YEAR(F62))*12)-12+(12-MONTH(F62))+MONTH(G62)-1+(EOMONTH(F62,0)-F62+1)/DAY(EOMONTH(F62,0))+(1-(EOMONTH(G62,0)-G62)/DAY(EOMONTH(G62,0))),((YEAR(G62)-YEAR(F62))*12)-12+(12-MONTH(F62))+MONTH(G62)-1+(EOMONTH(F62,0)-F62+1)/DAY(EOMONTH(F62,0))+(1-(EOMONTH(G62,0)-G62)/DAY(EOMONTH(G62,0))))</f>
        <v>12</v>
      </c>
      <c r="L62" s="63">
        <f t="shared" ref="L62:L63" si="21">IFERROR(ROUND(IF(AND(F62&lt;&gt;"",G62&lt;&gt;""),H62/I62,0),2),0)</f>
        <v>0</v>
      </c>
      <c r="M62" s="64" t="str">
        <f>IFERROR(IF(((L62-L63)/ABS(L63))&gt;0,"+","")&amp;TEXT(ROUND(((L62-L63)/ABS(L63))*100,2),"0.00")&amp;"%","-")</f>
        <v>-</v>
      </c>
      <c r="N62" s="64" t="str">
        <f>M62</f>
        <v>-</v>
      </c>
      <c r="O62" s="49"/>
      <c r="Q62" s="30" t="str">
        <f>IF(AND(R62,ISBLANK(G62)),
    ErrMsg_CompleteDate,
    IF(AND(R62,ISBLANK(H62)),
        ErrMsg_CompleteEarnings,
        ""))</f>
        <v/>
      </c>
      <c r="R62" s="124" t="b">
        <v>0</v>
      </c>
      <c r="S62" s="124"/>
      <c r="T62" s="50" t="s">
        <v>51</v>
      </c>
    </row>
    <row r="63" spans="2:20" s="6" customFormat="1" ht="20.45" customHeight="1" x14ac:dyDescent="0.25">
      <c r="B63" s="36"/>
      <c r="C63" s="44" t="str">
        <f t="shared" si="19"/>
        <v>O</v>
      </c>
      <c r="D63" s="59" t="s">
        <v>18</v>
      </c>
      <c r="E63" s="60">
        <v>2023</v>
      </c>
      <c r="F63" s="142">
        <v>44927</v>
      </c>
      <c r="G63" s="142">
        <v>45291</v>
      </c>
      <c r="H63" s="138"/>
      <c r="I63" s="65">
        <f>ROUND(J63,2)</f>
        <v>12</v>
      </c>
      <c r="J63" s="62">
        <f>IF(AND(F63&lt;&gt;"",G63&lt;&gt;""),IF(K63&gt;0,K63,IF(K63&lt;0,0,K63)),0)</f>
        <v>12</v>
      </c>
      <c r="K63" s="62">
        <f t="shared" si="20"/>
        <v>12</v>
      </c>
      <c r="L63" s="63">
        <f t="shared" si="21"/>
        <v>0</v>
      </c>
      <c r="M63" s="66" t="s">
        <v>21</v>
      </c>
      <c r="N63" s="64" t="str">
        <f>M63</f>
        <v>-</v>
      </c>
      <c r="O63" s="49"/>
      <c r="Q63" s="30" t="str">
        <f>IF(AND(R63,ISBLANK(G63)),
    ErrMsg_CompleteDate,
    IF(AND(R63,ISBLANK(H63)),
        ErrMsg_CompleteEarnings,
        ""))</f>
        <v/>
      </c>
      <c r="R63" s="124" t="b">
        <v>0</v>
      </c>
      <c r="S63" s="124"/>
      <c r="T63" s="50" t="s">
        <v>51</v>
      </c>
    </row>
    <row r="64" spans="2:20" ht="15.75" thickBot="1" x14ac:dyDescent="0.3">
      <c r="B64" s="36"/>
      <c r="O64" s="42"/>
      <c r="Q64" s="43"/>
    </row>
    <row r="65" spans="2:20" s="6" customFormat="1" ht="20.45" customHeight="1" thickBot="1" x14ac:dyDescent="0.3">
      <c r="B65" s="36"/>
      <c r="D65" s="145" t="s">
        <v>29</v>
      </c>
      <c r="E65" s="146"/>
      <c r="F65" s="146"/>
      <c r="G65" s="146"/>
      <c r="H65" s="146"/>
      <c r="I65" s="146"/>
      <c r="J65" s="68"/>
      <c r="K65" s="68">
        <f>ROUND(IF(C59="X",L59,0)+IFERROR(SUMIF(C61:C63,"=X",H61:H63)/SUMIF(C61:C63,"=X",I61:I63),0),2)</f>
        <v>0</v>
      </c>
      <c r="L65" s="69">
        <f>IF(COUNTBLANK(Q56:Q66)&lt;&gt;ROWS(Q56:Q66),"ERROR",K65)</f>
        <v>0</v>
      </c>
      <c r="M65" s="70"/>
      <c r="N65" s="71"/>
      <c r="O65" s="49"/>
      <c r="Q65" s="30"/>
      <c r="R65" s="124"/>
      <c r="S65" s="124"/>
    </row>
    <row r="66" spans="2:20" ht="15.75" thickBot="1" x14ac:dyDescent="0.3">
      <c r="B66" s="72"/>
      <c r="C66" s="73"/>
      <c r="D66" s="73"/>
      <c r="E66" s="73"/>
      <c r="F66" s="73"/>
      <c r="G66" s="73"/>
      <c r="H66" s="73"/>
      <c r="I66" s="73"/>
      <c r="J66" s="74" t="s">
        <v>19</v>
      </c>
      <c r="K66" s="74" t="s">
        <v>19</v>
      </c>
      <c r="L66" s="73"/>
      <c r="M66" s="75" t="s">
        <v>19</v>
      </c>
      <c r="N66" s="73"/>
      <c r="O66" s="76"/>
      <c r="Q66" s="43"/>
    </row>
    <row r="67" spans="2:20" s="6" customFormat="1" ht="19.899999999999999" customHeight="1" thickBot="1" x14ac:dyDescent="0.3">
      <c r="B67" s="25"/>
      <c r="C67" s="26" t="s">
        <v>2</v>
      </c>
      <c r="D67" s="27"/>
      <c r="E67" s="27"/>
      <c r="F67" s="27"/>
      <c r="G67" s="27"/>
      <c r="H67" s="27"/>
      <c r="I67" s="27"/>
      <c r="J67" s="28"/>
      <c r="K67" s="28"/>
      <c r="L67" s="27"/>
      <c r="M67" s="28"/>
      <c r="N67" s="27"/>
      <c r="O67" s="29"/>
      <c r="Q67" s="30"/>
      <c r="R67" s="124"/>
      <c r="S67" s="124"/>
    </row>
    <row r="68" spans="2:20" x14ac:dyDescent="0.25">
      <c r="B68" s="31"/>
      <c r="C68" s="77"/>
      <c r="D68" s="77"/>
      <c r="E68" s="77"/>
      <c r="F68" s="77"/>
      <c r="G68" s="77"/>
      <c r="H68" s="77"/>
      <c r="I68" s="77"/>
      <c r="J68" s="78" t="s">
        <v>19</v>
      </c>
      <c r="K68" s="78" t="s">
        <v>19</v>
      </c>
      <c r="L68" s="77"/>
      <c r="M68" s="78" t="s">
        <v>19</v>
      </c>
      <c r="N68" s="77"/>
      <c r="O68" s="79"/>
      <c r="Q68" s="43"/>
    </row>
    <row r="69" spans="2:20" ht="30" x14ac:dyDescent="0.25">
      <c r="B69" s="36"/>
      <c r="C69" s="37" t="s">
        <v>61</v>
      </c>
      <c r="D69" s="80"/>
      <c r="E69" s="80"/>
      <c r="F69" s="39" t="s">
        <v>0</v>
      </c>
      <c r="G69" s="39" t="s">
        <v>1</v>
      </c>
      <c r="H69" s="39" t="s">
        <v>8</v>
      </c>
      <c r="I69" s="53" t="s">
        <v>9</v>
      </c>
      <c r="J69" s="81" t="s">
        <v>19</v>
      </c>
      <c r="K69" s="81" t="s">
        <v>19</v>
      </c>
      <c r="L69" s="55" t="s">
        <v>10</v>
      </c>
      <c r="M69" s="55" t="s">
        <v>19</v>
      </c>
      <c r="N69" s="57" t="s">
        <v>33</v>
      </c>
      <c r="O69" s="42"/>
      <c r="Q69" s="43"/>
      <c r="R69" s="125" t="b">
        <v>0</v>
      </c>
      <c r="S69" s="125" t="b">
        <v>1</v>
      </c>
      <c r="T69" s="58" t="s">
        <v>52</v>
      </c>
    </row>
    <row r="70" spans="2:20" s="6" customFormat="1" ht="20.45" customHeight="1" x14ac:dyDescent="0.25">
      <c r="B70" s="36"/>
      <c r="C70" s="44" t="str">
        <f t="shared" ref="C70:C72" si="22">IF(R70,"X","O")</f>
        <v>O</v>
      </c>
      <c r="D70" s="59" t="s">
        <v>28</v>
      </c>
      <c r="E70" s="60">
        <v>2025</v>
      </c>
      <c r="F70" s="142"/>
      <c r="G70" s="142"/>
      <c r="H70" s="138"/>
      <c r="I70" s="65">
        <f>IF(R69=S69,"",
    IF(R69,
        12,
        ROUND(J70,2)))</f>
        <v>0</v>
      </c>
      <c r="J70" s="65">
        <f>IF(AND(F70&lt;&gt;"",G70&lt;&gt;""),IF(K70&gt;0,K70,IF(K70&lt;0,0,K70)),0)</f>
        <v>0</v>
      </c>
      <c r="K70" s="65">
        <f>IF(MONTH(F70)=MONTH(G70),((YEAR(G70)-YEAR(F70))*12)-12+(12-MONTH(F70))+MONTH(G70)-1+(EOMONTH(F70,0)-F70+1)/DAY(EOMONTH(F70,0))+(1-(EOMONTH(G70,0)-G70)/DAY(EOMONTH(G70,0))),((YEAR(G70)-YEAR(F70))*12)-12+(12-MONTH(F70))+MONTH(G70)-1+(EOMONTH(F70,0)-F70+1)/DAY(EOMONTH(F70,0))+(1-(EOMONTH(G70,0)-G70)/DAY(EOMONTH(G70,0))))</f>
        <v>3.2258064516129004E-2</v>
      </c>
      <c r="L70" s="63">
        <f>IFERROR(ROUND(IF(AND(F70&lt;&gt;"",G70&lt;&gt;""),H70/I70,0),2),0)</f>
        <v>0</v>
      </c>
      <c r="M70" s="64" t="str">
        <f t="shared" ref="M70:M71" si="23">IFERROR(IF(((L70-L71)/ABS(L71))&gt;0,"+","")&amp;TEXT(ROUND(((L70-L71)/ABS(L71))*100,2),"0.00")&amp;"%","-")</f>
        <v>-</v>
      </c>
      <c r="N70" s="64" t="str">
        <f>M70</f>
        <v>-</v>
      </c>
      <c r="O70" s="49"/>
      <c r="Q70" s="30" t="str">
        <f>IF(AND(OR(G70&lt;&gt;"",H70&lt;&gt;""),R69=S69),
    ErrMsg_CheckAorY,
    IF(AND(R70,OR(R69,S69),ISBLANK(G70)),
        ErrMsg_CompleteDate,
        IF(AND(R70,OR(R69,S69),ISBLANK(H70)),
            ErrMsg_CompleteEarnings,
            ""
)))</f>
        <v/>
      </c>
      <c r="R70" s="125" t="b">
        <v>0</v>
      </c>
      <c r="S70" s="124"/>
      <c r="T70" s="50" t="s">
        <v>51</v>
      </c>
    </row>
    <row r="71" spans="2:20" s="6" customFormat="1" ht="20.45" customHeight="1" x14ac:dyDescent="0.25">
      <c r="B71" s="36"/>
      <c r="C71" s="44" t="str">
        <f t="shared" si="22"/>
        <v>O</v>
      </c>
      <c r="D71" s="59" t="s">
        <v>18</v>
      </c>
      <c r="E71" s="60">
        <v>2024</v>
      </c>
      <c r="F71" s="142">
        <v>45292</v>
      </c>
      <c r="G71" s="142">
        <v>45657</v>
      </c>
      <c r="H71" s="138"/>
      <c r="I71" s="65">
        <f>ROUND(J71,2)</f>
        <v>12</v>
      </c>
      <c r="J71" s="65">
        <f>IF(AND(F71&lt;&gt;"",G71&lt;&gt;""),IF(K71&gt;0,K71,IF(K71&lt;0,0,K71)),0)</f>
        <v>12</v>
      </c>
      <c r="K71" s="65">
        <f t="shared" ref="K71:K72" si="24">IF(MONTH(F71)=MONTH(G71),((YEAR(G71)-YEAR(F71))*12)-12+(12-MONTH(F71))+MONTH(G71)-1+(EOMONTH(F71,0)-F71+1)/DAY(EOMONTH(F71,0))+(1-(EOMONTH(G71,0)-G71)/DAY(EOMONTH(G71,0))),((YEAR(G71)-YEAR(F71))*12)-12+(12-MONTH(F71))+MONTH(G71)-1+(EOMONTH(F71,0)-F71+1)/DAY(EOMONTH(F71,0))+(1-(EOMONTH(G71,0)-G71)/DAY(EOMONTH(G71,0))))</f>
        <v>12</v>
      </c>
      <c r="L71" s="63">
        <f t="shared" ref="L71:L72" si="25">IFERROR(ROUND(IF(AND(F71&lt;&gt;"",G71&lt;&gt;""),H71/I71,0),2),0)</f>
        <v>0</v>
      </c>
      <c r="M71" s="64" t="str">
        <f t="shared" si="23"/>
        <v>-</v>
      </c>
      <c r="N71" s="64" t="str">
        <f>M71</f>
        <v>-</v>
      </c>
      <c r="O71" s="49"/>
      <c r="Q71" s="30" t="str">
        <f>IF(AND(R71,ISBLANK(G71)),
    ErrMsg_CompleteDate,
    IF(AND(R71,ISBLANK(H71)),
        ErrMsg_CompleteEarnings,
        ""))</f>
        <v/>
      </c>
      <c r="R71" s="125" t="b">
        <v>0</v>
      </c>
      <c r="S71" s="124"/>
      <c r="T71" s="50" t="s">
        <v>51</v>
      </c>
    </row>
    <row r="72" spans="2:20" s="6" customFormat="1" ht="20.45" customHeight="1" x14ac:dyDescent="0.25">
      <c r="B72" s="36"/>
      <c r="C72" s="44" t="str">
        <f t="shared" si="22"/>
        <v>O</v>
      </c>
      <c r="D72" s="59" t="s">
        <v>18</v>
      </c>
      <c r="E72" s="60">
        <v>2023</v>
      </c>
      <c r="F72" s="142">
        <v>44927</v>
      </c>
      <c r="G72" s="142">
        <v>45291</v>
      </c>
      <c r="H72" s="138"/>
      <c r="I72" s="65">
        <f>ROUND(J72,2)</f>
        <v>12</v>
      </c>
      <c r="J72" s="65">
        <f>IF(AND(F72&lt;&gt;"",G72&lt;&gt;""),IF(K72&gt;0,K72,IF(K72&lt;0,0,K72)),0)</f>
        <v>12</v>
      </c>
      <c r="K72" s="65">
        <f t="shared" si="24"/>
        <v>12</v>
      </c>
      <c r="L72" s="63">
        <f t="shared" si="25"/>
        <v>0</v>
      </c>
      <c r="M72" s="66" t="s">
        <v>21</v>
      </c>
      <c r="N72" s="64" t="str">
        <f>M72</f>
        <v>-</v>
      </c>
      <c r="O72" s="49"/>
      <c r="Q72" s="30" t="str">
        <f>IF(AND(R72,ISBLANK(G72)),
    ErrMsg_CompleteDate,
    IF(AND(R72,ISBLANK(H72)),
        ErrMsg_CompleteEarnings,
        ""))</f>
        <v/>
      </c>
      <c r="R72" s="125" t="b">
        <v>0</v>
      </c>
      <c r="S72" s="124"/>
      <c r="T72" s="50" t="s">
        <v>51</v>
      </c>
    </row>
    <row r="73" spans="2:20" ht="15.75" thickBot="1" x14ac:dyDescent="0.3">
      <c r="B73" s="36"/>
      <c r="O73" s="42"/>
      <c r="Q73" s="43"/>
    </row>
    <row r="74" spans="2:20" s="6" customFormat="1" ht="20.45" customHeight="1" thickBot="1" x14ac:dyDescent="0.3">
      <c r="B74" s="36"/>
      <c r="D74" s="145" t="s">
        <v>11</v>
      </c>
      <c r="E74" s="146"/>
      <c r="F74" s="146"/>
      <c r="G74" s="146"/>
      <c r="H74" s="146"/>
      <c r="I74" s="146"/>
      <c r="J74" s="68"/>
      <c r="K74" s="68">
        <f>ROUND(IFERROR(SUMIF(C70:C72,"=X",H70:H72)/SUMIF(C70:C72,"=X",I70:I72),0),2)</f>
        <v>0</v>
      </c>
      <c r="L74" s="69">
        <f>IF(COUNTBLANK(Q67:Q75)&lt;&gt;ROWS(Q67:Q75),"ERROR",K74)</f>
        <v>0</v>
      </c>
      <c r="M74" s="70"/>
      <c r="N74" s="71"/>
      <c r="O74" s="49"/>
      <c r="Q74" s="30"/>
      <c r="R74" s="124"/>
      <c r="S74" s="124"/>
    </row>
    <row r="75" spans="2:20" ht="15.75" thickBot="1" x14ac:dyDescent="0.3">
      <c r="B75" s="72"/>
      <c r="C75" s="73"/>
      <c r="D75" s="73"/>
      <c r="E75" s="73"/>
      <c r="F75" s="73"/>
      <c r="G75" s="73"/>
      <c r="H75" s="73"/>
      <c r="I75" s="73"/>
      <c r="J75" s="75"/>
      <c r="K75" s="75"/>
      <c r="L75" s="73"/>
      <c r="M75" s="75"/>
      <c r="N75" s="73"/>
      <c r="O75" s="76"/>
      <c r="Q75" s="43"/>
    </row>
    <row r="76" spans="2:20" s="6" customFormat="1" ht="19.899999999999999" customHeight="1" thickBot="1" x14ac:dyDescent="0.3">
      <c r="B76" s="25"/>
      <c r="C76" s="26" t="s">
        <v>3</v>
      </c>
      <c r="D76" s="27"/>
      <c r="E76" s="27"/>
      <c r="F76" s="27"/>
      <c r="G76" s="27"/>
      <c r="H76" s="27"/>
      <c r="I76" s="27"/>
      <c r="J76" s="28"/>
      <c r="K76" s="28"/>
      <c r="L76" s="27"/>
      <c r="M76" s="28"/>
      <c r="N76" s="27"/>
      <c r="O76" s="29"/>
      <c r="Q76" s="30"/>
      <c r="R76" s="124"/>
      <c r="S76" s="124"/>
    </row>
    <row r="77" spans="2:20" x14ac:dyDescent="0.25">
      <c r="B77" s="31"/>
      <c r="C77" s="77"/>
      <c r="D77" s="77"/>
      <c r="E77" s="77"/>
      <c r="F77" s="77"/>
      <c r="G77" s="77"/>
      <c r="H77" s="77"/>
      <c r="I77" s="77"/>
      <c r="J77" s="78" t="s">
        <v>19</v>
      </c>
      <c r="K77" s="78" t="s">
        <v>19</v>
      </c>
      <c r="L77" s="77"/>
      <c r="M77" s="78" t="s">
        <v>19</v>
      </c>
      <c r="N77" s="77"/>
      <c r="O77" s="79"/>
      <c r="Q77" s="43"/>
    </row>
    <row r="78" spans="2:20" ht="30" x14ac:dyDescent="0.25">
      <c r="B78" s="36"/>
      <c r="C78" s="37" t="s">
        <v>61</v>
      </c>
      <c r="D78" s="80"/>
      <c r="E78" s="80"/>
      <c r="F78" s="39" t="s">
        <v>0</v>
      </c>
      <c r="G78" s="39" t="s">
        <v>1</v>
      </c>
      <c r="H78" s="39" t="s">
        <v>8</v>
      </c>
      <c r="I78" s="53" t="s">
        <v>9</v>
      </c>
      <c r="J78" s="81" t="s">
        <v>19</v>
      </c>
      <c r="K78" s="81" t="s">
        <v>19</v>
      </c>
      <c r="L78" s="55" t="s">
        <v>10</v>
      </c>
      <c r="M78" s="55"/>
      <c r="N78" s="57" t="s">
        <v>33</v>
      </c>
      <c r="O78" s="42"/>
      <c r="Q78" s="43"/>
      <c r="R78" s="125" t="b">
        <v>0</v>
      </c>
      <c r="S78" s="125" t="b">
        <v>1</v>
      </c>
      <c r="T78" s="58" t="s">
        <v>52</v>
      </c>
    </row>
    <row r="79" spans="2:20" s="6" customFormat="1" ht="20.45" customHeight="1" x14ac:dyDescent="0.25">
      <c r="B79" s="36"/>
      <c r="C79" s="44" t="str">
        <f t="shared" ref="C79:C81" si="26">IF(R79,"X","O")</f>
        <v>O</v>
      </c>
      <c r="D79" s="59" t="s">
        <v>28</v>
      </c>
      <c r="E79" s="60">
        <v>2025</v>
      </c>
      <c r="F79" s="142"/>
      <c r="G79" s="142"/>
      <c r="H79" s="138"/>
      <c r="I79" s="65">
        <f>IF(R78=S78,"",
    IF(R78,
        12,
        ROUND(J79,2)))</f>
        <v>0</v>
      </c>
      <c r="J79" s="65">
        <f>IF(AND(F79&lt;&gt;"",G79&lt;&gt;""),IF(K79&gt;0,K79,IF(K79&lt;0,0,K79)),0)</f>
        <v>0</v>
      </c>
      <c r="K79" s="65">
        <f>IF(MONTH(F79)=MONTH(G79),((YEAR(G79)-YEAR(F79))*12)-12+(12-MONTH(F79))+MONTH(G79)-1+(EOMONTH(F79,0)-F79+1)/DAY(EOMONTH(F79,0))+(1-(EOMONTH(G79,0)-G79)/DAY(EOMONTH(G79,0))),((YEAR(G79)-YEAR(F79))*12)-12+(12-MONTH(F79))+MONTH(G79)-1+(EOMONTH(F79,0)-F79+1)/DAY(EOMONTH(F79,0))+(1-(EOMONTH(G79,0)-G79)/DAY(EOMONTH(G79,0))))</f>
        <v>3.2258064516129004E-2</v>
      </c>
      <c r="L79" s="63">
        <f>IFERROR(ROUND(IF(AND(F79&lt;&gt;"",G79&lt;&gt;""),H79/I79,0),2),0)</f>
        <v>0</v>
      </c>
      <c r="M79" s="64" t="str">
        <f t="shared" ref="M79:M80" si="27">IFERROR(IF(((L79-L80)/ABS(L80))&gt;0,"+","")&amp;TEXT(ROUND(((L79-L80)/ABS(L80))*100,2),"0.00")&amp;"%","-")</f>
        <v>-</v>
      </c>
      <c r="N79" s="64" t="str">
        <f>M79</f>
        <v>-</v>
      </c>
      <c r="O79" s="49"/>
      <c r="Q79" s="30" t="str">
        <f>IF(AND(OR(G79&lt;&gt;"",H79&lt;&gt;""),R78=S78),
    ErrMsg_CheckAorY,
    IF(AND(R79,OR(R78,S78),ISBLANK(G79)),
        ErrMsg_CompleteDate,
        IF(AND(R79,OR(R78,S78),ISBLANK(H79)),
            ErrMsg_CompleteEarnings,
            ""
)))</f>
        <v/>
      </c>
      <c r="R79" s="125" t="b">
        <v>0</v>
      </c>
      <c r="S79" s="124"/>
      <c r="T79" s="50" t="s">
        <v>51</v>
      </c>
    </row>
    <row r="80" spans="2:20" s="6" customFormat="1" ht="20.45" customHeight="1" x14ac:dyDescent="0.25">
      <c r="B80" s="36"/>
      <c r="C80" s="44" t="str">
        <f t="shared" si="26"/>
        <v>O</v>
      </c>
      <c r="D80" s="59" t="s">
        <v>18</v>
      </c>
      <c r="E80" s="60">
        <v>2024</v>
      </c>
      <c r="F80" s="142">
        <v>45292</v>
      </c>
      <c r="G80" s="142">
        <v>45657</v>
      </c>
      <c r="H80" s="138"/>
      <c r="I80" s="65">
        <f>ROUND(J80,2)</f>
        <v>12</v>
      </c>
      <c r="J80" s="65">
        <f>IF(AND(F80&lt;&gt;"",G80&lt;&gt;""),IF(K80&gt;0,K80,IF(K80&lt;0,0,K80)),0)</f>
        <v>12</v>
      </c>
      <c r="K80" s="65">
        <f t="shared" ref="K80:K81" si="28">IF(MONTH(F80)=MONTH(G80),((YEAR(G80)-YEAR(F80))*12)-12+(12-MONTH(F80))+MONTH(G80)-1+(EOMONTH(F80,0)-F80+1)/DAY(EOMONTH(F80,0))+(1-(EOMONTH(G80,0)-G80)/DAY(EOMONTH(G80,0))),((YEAR(G80)-YEAR(F80))*12)-12+(12-MONTH(F80))+MONTH(G80)-1+(EOMONTH(F80,0)-F80+1)/DAY(EOMONTH(F80,0))+(1-(EOMONTH(G80,0)-G80)/DAY(EOMONTH(G80,0))))</f>
        <v>12</v>
      </c>
      <c r="L80" s="63">
        <f>IFERROR(ROUND(IF(AND(F80&lt;&gt;"",G80&lt;&gt;""),H80/I80,0),2),0)</f>
        <v>0</v>
      </c>
      <c r="M80" s="64" t="str">
        <f t="shared" si="27"/>
        <v>-</v>
      </c>
      <c r="N80" s="64" t="str">
        <f>M80</f>
        <v>-</v>
      </c>
      <c r="O80" s="49"/>
      <c r="Q80" s="30" t="str">
        <f>IF(AND(R80,ISBLANK(G80)),
    ErrMsg_CompleteDate,
    IF(AND(R80,ISBLANK(H80)),
        ErrMsg_CompleteEarnings,
        ""))</f>
        <v/>
      </c>
      <c r="R80" s="125" t="b">
        <v>0</v>
      </c>
      <c r="S80" s="124"/>
      <c r="T80" s="50" t="s">
        <v>51</v>
      </c>
    </row>
    <row r="81" spans="2:20" s="6" customFormat="1" ht="20.45" customHeight="1" x14ac:dyDescent="0.25">
      <c r="B81" s="36"/>
      <c r="C81" s="44" t="str">
        <f t="shared" si="26"/>
        <v>O</v>
      </c>
      <c r="D81" s="59" t="s">
        <v>18</v>
      </c>
      <c r="E81" s="60">
        <v>2023</v>
      </c>
      <c r="F81" s="142">
        <v>44927</v>
      </c>
      <c r="G81" s="142">
        <v>45291</v>
      </c>
      <c r="H81" s="138"/>
      <c r="I81" s="65">
        <f>ROUND(J81,2)</f>
        <v>12</v>
      </c>
      <c r="J81" s="65">
        <f>IF(AND(F81&lt;&gt;"",G81&lt;&gt;""),IF(K81&gt;0,K81,IF(K81&lt;0,0,K81)),0)</f>
        <v>12</v>
      </c>
      <c r="K81" s="65">
        <f t="shared" si="28"/>
        <v>12</v>
      </c>
      <c r="L81" s="63">
        <f t="shared" ref="L81" si="29">IFERROR(ROUND(IF(AND(F81&lt;&gt;"",G81&lt;&gt;""),H81/I81,0),2),0)</f>
        <v>0</v>
      </c>
      <c r="M81" s="66" t="s">
        <v>21</v>
      </c>
      <c r="N81" s="64" t="str">
        <f>M81</f>
        <v>-</v>
      </c>
      <c r="O81" s="49"/>
      <c r="Q81" s="30" t="str">
        <f>IF(AND(R81,ISBLANK(G81)),
    ErrMsg_CompleteDate,
    IF(AND(R81,ISBLANK(H81)),
        ErrMsg_CompleteEarnings,
        ""))</f>
        <v/>
      </c>
      <c r="R81" s="125" t="b">
        <v>0</v>
      </c>
      <c r="S81" s="124"/>
      <c r="T81" s="50" t="s">
        <v>51</v>
      </c>
    </row>
    <row r="82" spans="2:20" ht="15.75" thickBot="1" x14ac:dyDescent="0.3">
      <c r="B82" s="36"/>
      <c r="O82" s="42"/>
      <c r="Q82" s="43"/>
    </row>
    <row r="83" spans="2:20" s="6" customFormat="1" ht="21" customHeight="1" thickBot="1" x14ac:dyDescent="0.3">
      <c r="B83" s="36"/>
      <c r="D83" s="145" t="s">
        <v>12</v>
      </c>
      <c r="E83" s="146"/>
      <c r="F83" s="146"/>
      <c r="G83" s="146"/>
      <c r="H83" s="146"/>
      <c r="I83" s="146"/>
      <c r="J83" s="68"/>
      <c r="K83" s="68">
        <f>ROUND(IFERROR(SUMIF(C79:C81,"=X",H79:H81)/SUMIF(C79:C81,"=X",I79:I81),0),2)</f>
        <v>0</v>
      </c>
      <c r="L83" s="69">
        <f>IF(COUNTBLANK(Q76:Q84)&lt;&gt;ROWS(Q76:Q84),"ERROR",K83)</f>
        <v>0</v>
      </c>
      <c r="M83" s="70"/>
      <c r="N83" s="71"/>
      <c r="O83" s="49"/>
      <c r="Q83" s="30"/>
      <c r="R83" s="124"/>
      <c r="S83" s="124"/>
    </row>
    <row r="84" spans="2:20" ht="15.75" thickBot="1" x14ac:dyDescent="0.3">
      <c r="B84" s="72"/>
      <c r="C84" s="73"/>
      <c r="D84" s="73"/>
      <c r="E84" s="73"/>
      <c r="F84" s="73"/>
      <c r="G84" s="73"/>
      <c r="H84" s="73"/>
      <c r="I84" s="73"/>
      <c r="J84" s="75"/>
      <c r="K84" s="75"/>
      <c r="L84" s="73"/>
      <c r="M84" s="75"/>
      <c r="N84" s="73"/>
      <c r="O84" s="76"/>
      <c r="Q84" s="43"/>
    </row>
    <row r="85" spans="2:20" s="6" customFormat="1" ht="19.899999999999999" customHeight="1" thickBot="1" x14ac:dyDescent="0.3">
      <c r="B85" s="25"/>
      <c r="C85" s="26" t="s">
        <v>20</v>
      </c>
      <c r="D85" s="27"/>
      <c r="E85" s="27"/>
      <c r="F85" s="27"/>
      <c r="G85" s="27"/>
      <c r="H85" s="27"/>
      <c r="I85" s="27"/>
      <c r="J85" s="28"/>
      <c r="K85" s="28"/>
      <c r="L85" s="27"/>
      <c r="M85" s="28"/>
      <c r="N85" s="27"/>
      <c r="O85" s="29"/>
      <c r="Q85" s="30"/>
      <c r="R85" s="124"/>
      <c r="S85" s="124"/>
    </row>
    <row r="86" spans="2:20" x14ac:dyDescent="0.25">
      <c r="B86" s="82"/>
      <c r="C86" s="77"/>
      <c r="D86" s="77"/>
      <c r="E86" s="77"/>
      <c r="F86" s="77"/>
      <c r="G86" s="77"/>
      <c r="H86" s="77"/>
      <c r="I86" s="77"/>
      <c r="J86" s="78" t="s">
        <v>19</v>
      </c>
      <c r="K86" s="78" t="s">
        <v>19</v>
      </c>
      <c r="L86" s="77"/>
      <c r="M86" s="78" t="s">
        <v>19</v>
      </c>
      <c r="N86" s="77"/>
      <c r="O86" s="83"/>
      <c r="Q86" s="43"/>
    </row>
    <row r="87" spans="2:20" ht="30" x14ac:dyDescent="0.25">
      <c r="B87" s="84"/>
      <c r="C87" s="37" t="s">
        <v>61</v>
      </c>
      <c r="D87" s="80"/>
      <c r="E87" s="80"/>
      <c r="F87" s="39" t="s">
        <v>0</v>
      </c>
      <c r="G87" s="39" t="s">
        <v>1</v>
      </c>
      <c r="H87" s="39" t="s">
        <v>8</v>
      </c>
      <c r="I87" s="53" t="s">
        <v>9</v>
      </c>
      <c r="J87" s="81" t="s">
        <v>19</v>
      </c>
      <c r="K87" s="81" t="s">
        <v>19</v>
      </c>
      <c r="L87" s="55" t="s">
        <v>10</v>
      </c>
      <c r="M87" s="55"/>
      <c r="N87" s="57" t="s">
        <v>33</v>
      </c>
      <c r="O87" s="85"/>
      <c r="Q87" s="43"/>
      <c r="R87" s="125" t="b">
        <v>0</v>
      </c>
      <c r="S87" s="125" t="b">
        <v>1</v>
      </c>
      <c r="T87" s="58" t="s">
        <v>52</v>
      </c>
    </row>
    <row r="88" spans="2:20" s="6" customFormat="1" ht="20.45" customHeight="1" x14ac:dyDescent="0.25">
      <c r="B88" s="84"/>
      <c r="C88" s="44" t="str">
        <f t="shared" ref="C88:C90" si="30">IF(R88,"X","O")</f>
        <v>O</v>
      </c>
      <c r="D88" s="59" t="s">
        <v>28</v>
      </c>
      <c r="E88" s="60">
        <v>2025</v>
      </c>
      <c r="F88" s="142"/>
      <c r="G88" s="142"/>
      <c r="H88" s="138"/>
      <c r="I88" s="65">
        <f>IF(R87=S87,"",
    IF(R87,
        12,
        ROUND(J88,2)))</f>
        <v>0</v>
      </c>
      <c r="J88" s="65">
        <f>IF(AND(F88&lt;&gt;"",G88&lt;&gt;""),IF(K88&gt;0,K88,IF(K88&lt;0,0,K88)),0)</f>
        <v>0</v>
      </c>
      <c r="K88" s="65">
        <f>IF(MONTH(F88)=MONTH(G88),((YEAR(G88)-YEAR(F88))*12)-12+(12-MONTH(F88))+MONTH(G88)-1+(EOMONTH(F88,0)-F88+1)/DAY(EOMONTH(F88,0))+(1-(EOMONTH(G88,0)-G88)/DAY(EOMONTH(G88,0))),((YEAR(G88)-YEAR(F88))*12)-12+(12-MONTH(F88))+MONTH(G88)-1+(EOMONTH(F88,0)-F88+1)/DAY(EOMONTH(F88,0))+(1-(EOMONTH(G88,0)-G88)/DAY(EOMONTH(G88,0))))</f>
        <v>3.2258064516129004E-2</v>
      </c>
      <c r="L88" s="63">
        <f>IFERROR(ROUND(IF(AND(F88&lt;&gt;"",G88&lt;&gt;""),H88/I88,0),2),0)</f>
        <v>0</v>
      </c>
      <c r="M88" s="64" t="str">
        <f t="shared" ref="M88:M89" si="31">IFERROR(IF(((L88-L89)/ABS(L89))&gt;0,"+","")&amp;TEXT(ROUND(((L88-L89)/ABS(L89))*100,2),"0.00")&amp;"%","-")</f>
        <v>-</v>
      </c>
      <c r="N88" s="64" t="str">
        <f>M88</f>
        <v>-</v>
      </c>
      <c r="O88" s="86"/>
      <c r="Q88" s="30" t="str">
        <f>IF(AND(OR(G88&lt;&gt;"",H88&lt;&gt;""),R87=S87),
    ErrMsg_CheckAorY,
    IF(AND(R88,OR(R87,S87),ISBLANK(G88)),
        ErrMsg_CompleteDate,
        IF(AND(R88,OR(R87,S87),ISBLANK(H88)),
            ErrMsg_CompleteEarnings,
            ""
)))</f>
        <v/>
      </c>
      <c r="R88" s="124" t="b">
        <v>0</v>
      </c>
      <c r="S88" s="124"/>
      <c r="T88" s="50" t="s">
        <v>51</v>
      </c>
    </row>
    <row r="89" spans="2:20" s="6" customFormat="1" ht="20.45" customHeight="1" x14ac:dyDescent="0.25">
      <c r="B89" s="84"/>
      <c r="C89" s="44" t="str">
        <f t="shared" si="30"/>
        <v>O</v>
      </c>
      <c r="D89" s="59" t="s">
        <v>18</v>
      </c>
      <c r="E89" s="60">
        <v>2024</v>
      </c>
      <c r="F89" s="142">
        <v>45292</v>
      </c>
      <c r="G89" s="142">
        <v>45657</v>
      </c>
      <c r="H89" s="138"/>
      <c r="I89" s="65">
        <f>ROUND(J89,2)</f>
        <v>12</v>
      </c>
      <c r="J89" s="65">
        <f>IF(AND(F89&lt;&gt;"",G89&lt;&gt;""),IF(K89&gt;0,K89,IF(K89&lt;0,0,K89)),0)</f>
        <v>12</v>
      </c>
      <c r="K89" s="65">
        <f t="shared" ref="K89:K90" si="32">IF(MONTH(F89)=MONTH(G89),((YEAR(G89)-YEAR(F89))*12)-12+(12-MONTH(F89))+MONTH(G89)-1+(EOMONTH(F89,0)-F89+1)/DAY(EOMONTH(F89,0))+(1-(EOMONTH(G89,0)-G89)/DAY(EOMONTH(G89,0))),((YEAR(G89)-YEAR(F89))*12)-12+(12-MONTH(F89))+MONTH(G89)-1+(EOMONTH(F89,0)-F89+1)/DAY(EOMONTH(F89,0))+(1-(EOMONTH(G89,0)-G89)/DAY(EOMONTH(G89,0))))</f>
        <v>12</v>
      </c>
      <c r="L89" s="63">
        <f t="shared" ref="L89:L90" si="33">IFERROR(ROUND(IF(AND(F89&lt;&gt;"",G89&lt;&gt;""),H89/I89,0),2),0)</f>
        <v>0</v>
      </c>
      <c r="M89" s="64" t="str">
        <f t="shared" si="31"/>
        <v>-</v>
      </c>
      <c r="N89" s="64" t="str">
        <f>M89</f>
        <v>-</v>
      </c>
      <c r="O89" s="86"/>
      <c r="Q89" s="30" t="str">
        <f>IF(AND(R89,ISBLANK(G89)),
    ErrMsg_CompleteDate,
    IF(AND(R89,ISBLANK(H89)),
        ErrMsg_CompleteEarnings,
        ""))</f>
        <v/>
      </c>
      <c r="R89" s="124" t="b">
        <v>0</v>
      </c>
      <c r="S89" s="124"/>
      <c r="T89" s="50" t="s">
        <v>51</v>
      </c>
    </row>
    <row r="90" spans="2:20" s="6" customFormat="1" ht="20.45" customHeight="1" x14ac:dyDescent="0.25">
      <c r="B90" s="84"/>
      <c r="C90" s="44" t="str">
        <f t="shared" si="30"/>
        <v>O</v>
      </c>
      <c r="D90" s="59" t="s">
        <v>18</v>
      </c>
      <c r="E90" s="60">
        <v>2023</v>
      </c>
      <c r="F90" s="142">
        <v>44927</v>
      </c>
      <c r="G90" s="142">
        <v>45291</v>
      </c>
      <c r="H90" s="138"/>
      <c r="I90" s="65">
        <f>ROUND(J90,2)</f>
        <v>12</v>
      </c>
      <c r="J90" s="65">
        <f>IF(AND(F90&lt;&gt;"",G90&lt;&gt;""),IF(K90&gt;0,K90,IF(K90&lt;0,0,K90)),0)</f>
        <v>12</v>
      </c>
      <c r="K90" s="65">
        <f t="shared" si="32"/>
        <v>12</v>
      </c>
      <c r="L90" s="63">
        <f t="shared" si="33"/>
        <v>0</v>
      </c>
      <c r="M90" s="66" t="s">
        <v>21</v>
      </c>
      <c r="N90" s="64" t="str">
        <f>M90</f>
        <v>-</v>
      </c>
      <c r="O90" s="86"/>
      <c r="Q90" s="30" t="str">
        <f>IF(AND(R90,ISBLANK(G90)),
    ErrMsg_CompleteDate,
    IF(AND(R90,ISBLANK(H90)),
        ErrMsg_CompleteEarnings,
        ""))</f>
        <v/>
      </c>
      <c r="R90" s="124" t="b">
        <v>0</v>
      </c>
      <c r="S90" s="124"/>
      <c r="T90" s="50" t="s">
        <v>51</v>
      </c>
    </row>
    <row r="91" spans="2:20" ht="15.75" thickBot="1" x14ac:dyDescent="0.3">
      <c r="B91" s="84"/>
      <c r="C91" s="80"/>
      <c r="D91" s="80"/>
      <c r="E91" s="80"/>
      <c r="F91" s="80"/>
      <c r="G91" s="80"/>
      <c r="H91" s="80"/>
      <c r="I91" s="80"/>
      <c r="J91" s="21"/>
      <c r="K91" s="21"/>
      <c r="L91" s="80"/>
      <c r="M91" s="21"/>
      <c r="N91" s="80"/>
      <c r="O91" s="85"/>
      <c r="Q91" s="43"/>
    </row>
    <row r="92" spans="2:20" s="6" customFormat="1" ht="20.45" customHeight="1" thickBot="1" x14ac:dyDescent="0.3">
      <c r="B92" s="36"/>
      <c r="D92" s="145" t="s">
        <v>13</v>
      </c>
      <c r="E92" s="146"/>
      <c r="F92" s="146"/>
      <c r="G92" s="146"/>
      <c r="H92" s="146"/>
      <c r="I92" s="146"/>
      <c r="J92" s="68"/>
      <c r="K92" s="68">
        <f>ROUND(IFERROR(SUMIF(C88:C90,"=X",H88:H90)/SUMIF(C88:C90,"=X",I88:I90),0),2)</f>
        <v>0</v>
      </c>
      <c r="L92" s="69">
        <f>IF(COUNTBLANK(Q85:Q93)&lt;&gt;ROWS(Q85:Q93),"ERROR",K92)</f>
        <v>0</v>
      </c>
      <c r="M92" s="70"/>
      <c r="N92" s="71"/>
      <c r="O92" s="49"/>
      <c r="Q92" s="30"/>
      <c r="R92" s="124"/>
      <c r="S92" s="124"/>
    </row>
    <row r="93" spans="2:20" ht="15.75" thickBot="1" x14ac:dyDescent="0.3">
      <c r="B93" s="72"/>
      <c r="C93" s="73"/>
      <c r="D93" s="73"/>
      <c r="E93" s="73"/>
      <c r="F93" s="73"/>
      <c r="G93" s="73"/>
      <c r="H93" s="73"/>
      <c r="I93" s="73"/>
      <c r="J93" s="75"/>
      <c r="K93" s="75"/>
      <c r="L93" s="73"/>
      <c r="M93" s="75"/>
      <c r="N93" s="73"/>
      <c r="O93" s="76"/>
      <c r="Q93" s="43"/>
    </row>
    <row r="94" spans="2:20" s="6" customFormat="1" ht="19.899999999999999" customHeight="1" thickBot="1" x14ac:dyDescent="0.3">
      <c r="B94" s="25"/>
      <c r="C94" s="26" t="s">
        <v>4</v>
      </c>
      <c r="D94" s="27"/>
      <c r="E94" s="27"/>
      <c r="F94" s="27"/>
      <c r="G94" s="27"/>
      <c r="H94" s="27"/>
      <c r="I94" s="27"/>
      <c r="J94" s="28"/>
      <c r="K94" s="28"/>
      <c r="L94" s="27"/>
      <c r="M94" s="28"/>
      <c r="N94" s="27"/>
      <c r="O94" s="29"/>
      <c r="Q94" s="30"/>
      <c r="R94" s="124"/>
      <c r="S94" s="124"/>
    </row>
    <row r="95" spans="2:20" x14ac:dyDescent="0.25">
      <c r="B95" s="82"/>
      <c r="C95" s="77"/>
      <c r="D95" s="77"/>
      <c r="E95" s="77"/>
      <c r="F95" s="77"/>
      <c r="G95" s="77"/>
      <c r="H95" s="77"/>
      <c r="I95" s="77"/>
      <c r="J95" s="78" t="s">
        <v>19</v>
      </c>
      <c r="K95" s="78" t="s">
        <v>19</v>
      </c>
      <c r="L95" s="77"/>
      <c r="M95" s="78" t="s">
        <v>19</v>
      </c>
      <c r="N95" s="77"/>
      <c r="O95" s="83"/>
      <c r="Q95" s="43"/>
    </row>
    <row r="96" spans="2:20" s="6" customFormat="1" ht="19.149999999999999" customHeight="1" x14ac:dyDescent="0.25">
      <c r="B96" s="84"/>
      <c r="C96" s="87" t="s">
        <v>16</v>
      </c>
      <c r="D96" s="147"/>
      <c r="E96" s="147"/>
      <c r="F96" s="147"/>
      <c r="G96" s="147"/>
      <c r="H96" s="147"/>
      <c r="I96" s="88"/>
      <c r="J96" s="60" t="s">
        <v>19</v>
      </c>
      <c r="K96" s="60" t="s">
        <v>19</v>
      </c>
      <c r="L96" s="88"/>
      <c r="M96" s="60" t="s">
        <v>19</v>
      </c>
      <c r="N96" s="88"/>
      <c r="O96" s="86"/>
      <c r="Q96" s="30"/>
      <c r="R96" s="124"/>
      <c r="S96" s="124"/>
    </row>
    <row r="97" spans="2:20" x14ac:dyDescent="0.25">
      <c r="B97" s="84"/>
      <c r="C97" s="89"/>
      <c r="D97" s="150"/>
      <c r="E97" s="150"/>
      <c r="F97" s="150"/>
      <c r="G97" s="90"/>
      <c r="H97" s="90"/>
      <c r="I97" s="90"/>
      <c r="J97" s="21" t="s">
        <v>19</v>
      </c>
      <c r="K97" s="21" t="s">
        <v>19</v>
      </c>
      <c r="L97" s="90"/>
      <c r="M97" s="21" t="s">
        <v>19</v>
      </c>
      <c r="N97" s="90"/>
      <c r="O97" s="85"/>
      <c r="Q97" s="43"/>
    </row>
    <row r="98" spans="2:20" ht="30" x14ac:dyDescent="0.25">
      <c r="B98" s="84"/>
      <c r="C98" s="37" t="s">
        <v>61</v>
      </c>
      <c r="D98" s="80"/>
      <c r="E98" s="80"/>
      <c r="F98" s="39" t="s">
        <v>0</v>
      </c>
      <c r="G98" s="39" t="s">
        <v>1</v>
      </c>
      <c r="H98" s="39" t="s">
        <v>8</v>
      </c>
      <c r="I98" s="53" t="s">
        <v>9</v>
      </c>
      <c r="J98" s="81" t="s">
        <v>19</v>
      </c>
      <c r="K98" s="81" t="s">
        <v>19</v>
      </c>
      <c r="L98" s="55" t="s">
        <v>10</v>
      </c>
      <c r="M98" s="55"/>
      <c r="N98" s="57" t="s">
        <v>33</v>
      </c>
      <c r="O98" s="85"/>
      <c r="Q98" s="43"/>
      <c r="R98" s="125" t="b">
        <v>0</v>
      </c>
      <c r="S98" s="125" t="b">
        <v>1</v>
      </c>
      <c r="T98" s="58" t="s">
        <v>52</v>
      </c>
    </row>
    <row r="99" spans="2:20" s="6" customFormat="1" ht="20.45" customHeight="1" x14ac:dyDescent="0.25">
      <c r="B99" s="84"/>
      <c r="C99" s="44" t="str">
        <f t="shared" ref="C99:C101" si="34">IF(R99,"X","O")</f>
        <v>O</v>
      </c>
      <c r="D99" s="59" t="s">
        <v>28</v>
      </c>
      <c r="E99" s="60">
        <v>2025</v>
      </c>
      <c r="F99" s="142"/>
      <c r="G99" s="142"/>
      <c r="H99" s="138"/>
      <c r="I99" s="65">
        <f>IF(R98=S98,"",
    IF(R98,
        12,
        ROUND(J99,2)))</f>
        <v>0</v>
      </c>
      <c r="J99" s="65">
        <f>IF(AND(F99&lt;&gt;"",G99&lt;&gt;""),IF(K99&gt;0,K99,IF(K99&lt;0,0,K99)),0)</f>
        <v>0</v>
      </c>
      <c r="K99" s="65">
        <f>IF(MONTH(F99)=MONTH(G99),((YEAR(G99)-YEAR(F99))*12)-12+(12-MONTH(F99))+MONTH(G99)-1+(EOMONTH(F99,0)-F99+1)/DAY(EOMONTH(F99,0))+(1-(EOMONTH(G99,0)-G99)/DAY(EOMONTH(G99,0))),((YEAR(G99)-YEAR(F99))*12)-12+(12-MONTH(F99))+MONTH(G99)-1+(EOMONTH(F99,0)-F99+1)/DAY(EOMONTH(F99,0))+(1-(EOMONTH(G99,0)-G99)/DAY(EOMONTH(G99,0))))</f>
        <v>3.2258064516129004E-2</v>
      </c>
      <c r="L99" s="63">
        <f>IFERROR(ROUND(IF(AND(F99&lt;&gt;"",G99&lt;&gt;""),H99/I99,0),2),0)</f>
        <v>0</v>
      </c>
      <c r="M99" s="64" t="str">
        <f t="shared" ref="M99:M100" si="35">IFERROR(IF(((L99-L100)/ABS(L100))&gt;0,"+","")&amp;TEXT(ROUND(((L99-L100)/ABS(L100))*100,2),"0.00")&amp;"%","-")</f>
        <v>-</v>
      </c>
      <c r="N99" s="64" t="str">
        <f>M99</f>
        <v>-</v>
      </c>
      <c r="O99" s="86"/>
      <c r="Q99" s="30" t="str">
        <f>IF(AND(OR(G99&lt;&gt;"",H99&lt;&gt;""),R98=S98),
    ErrMsg_CheckAorY,
    IF(AND(R99,OR(R98,S98),ISBLANK(G99)),
        ErrMsg_CompleteDate,
        IF(AND(R99,OR(R98,S98),ISBLANK(H99)),
            ErrMsg_CompleteEarnings,
            ""
)))</f>
        <v/>
      </c>
      <c r="R99" s="124" t="b">
        <v>0</v>
      </c>
      <c r="S99" s="124"/>
      <c r="T99" s="50" t="s">
        <v>51</v>
      </c>
    </row>
    <row r="100" spans="2:20" s="6" customFormat="1" ht="20.45" customHeight="1" x14ac:dyDescent="0.25">
      <c r="B100" s="84"/>
      <c r="C100" s="44" t="str">
        <f t="shared" si="34"/>
        <v>O</v>
      </c>
      <c r="D100" s="59" t="s">
        <v>18</v>
      </c>
      <c r="E100" s="60">
        <v>2024</v>
      </c>
      <c r="F100" s="142">
        <v>45292</v>
      </c>
      <c r="G100" s="142">
        <v>45657</v>
      </c>
      <c r="H100" s="138"/>
      <c r="I100" s="65">
        <f>ROUND(J100,2)</f>
        <v>12</v>
      </c>
      <c r="J100" s="65">
        <f>IF(AND(F100&lt;&gt;"",G100&lt;&gt;""),IF(K100&gt;0,K100,IF(K100&lt;0,0,K100)),0)</f>
        <v>12</v>
      </c>
      <c r="K100" s="65">
        <f t="shared" ref="K100:K101" si="36">IF(MONTH(F100)=MONTH(G100),((YEAR(G100)-YEAR(F100))*12)-12+(12-MONTH(F100))+MONTH(G100)-1+(EOMONTH(F100,0)-F100+1)/DAY(EOMONTH(F100,0))+(1-(EOMONTH(G100,0)-G100)/DAY(EOMONTH(G100,0))),((YEAR(G100)-YEAR(F100))*12)-12+(12-MONTH(F100))+MONTH(G100)-1+(EOMONTH(F100,0)-F100+1)/DAY(EOMONTH(F100,0))+(1-(EOMONTH(G100,0)-G100)/DAY(EOMONTH(G100,0))))</f>
        <v>12</v>
      </c>
      <c r="L100" s="63">
        <f t="shared" ref="L100:L101" si="37">IFERROR(ROUND(IF(AND(F100&lt;&gt;"",G100&lt;&gt;""),H100/I100,0),2),0)</f>
        <v>0</v>
      </c>
      <c r="M100" s="64" t="str">
        <f t="shared" si="35"/>
        <v>-</v>
      </c>
      <c r="N100" s="64" t="str">
        <f>M100</f>
        <v>-</v>
      </c>
      <c r="O100" s="86"/>
      <c r="Q100" s="30" t="str">
        <f>IF(AND(R100,ISBLANK(G100)),
    ErrMsg_CompleteDate,
    IF(AND(R100,ISBLANK(H100)),
        ErrMsg_CompleteEarnings,
        ""))</f>
        <v/>
      </c>
      <c r="R100" s="124" t="b">
        <v>0</v>
      </c>
      <c r="S100" s="124"/>
      <c r="T100" s="50" t="s">
        <v>51</v>
      </c>
    </row>
    <row r="101" spans="2:20" s="6" customFormat="1" ht="20.45" customHeight="1" x14ac:dyDescent="0.25">
      <c r="B101" s="84"/>
      <c r="C101" s="44" t="str">
        <f t="shared" si="34"/>
        <v>O</v>
      </c>
      <c r="D101" s="59" t="s">
        <v>18</v>
      </c>
      <c r="E101" s="60">
        <v>2023</v>
      </c>
      <c r="F101" s="142">
        <v>44927</v>
      </c>
      <c r="G101" s="142">
        <v>45291</v>
      </c>
      <c r="H101" s="138"/>
      <c r="I101" s="65">
        <f>ROUND(J101,2)</f>
        <v>12</v>
      </c>
      <c r="J101" s="65">
        <f>IF(AND(F101&lt;&gt;"",G101&lt;&gt;""),IF(K101&gt;0,K101,IF(K101&lt;0,0,K101)),0)</f>
        <v>12</v>
      </c>
      <c r="K101" s="65">
        <f t="shared" si="36"/>
        <v>12</v>
      </c>
      <c r="L101" s="63">
        <f t="shared" si="37"/>
        <v>0</v>
      </c>
      <c r="M101" s="66" t="s">
        <v>21</v>
      </c>
      <c r="N101" s="64" t="str">
        <f>M101</f>
        <v>-</v>
      </c>
      <c r="O101" s="86"/>
      <c r="Q101" s="30" t="str">
        <f>IF(AND(R101,ISBLANK(G101)),
    ErrMsg_CompleteDate,
    IF(AND(R101,ISBLANK(H101)),
        ErrMsg_CompleteEarnings,
        ""))</f>
        <v/>
      </c>
      <c r="R101" s="124" t="b">
        <v>0</v>
      </c>
      <c r="S101" s="124"/>
      <c r="T101" s="50" t="s">
        <v>51</v>
      </c>
    </row>
    <row r="102" spans="2:20" ht="15.75" thickBot="1" x14ac:dyDescent="0.3">
      <c r="B102" s="84"/>
      <c r="C102" s="80"/>
      <c r="D102" s="80"/>
      <c r="E102" s="80"/>
      <c r="F102" s="80"/>
      <c r="G102" s="80"/>
      <c r="H102" s="80"/>
      <c r="I102" s="80"/>
      <c r="J102" s="21"/>
      <c r="K102" s="21"/>
      <c r="L102" s="80"/>
      <c r="M102" s="21"/>
      <c r="N102" s="80"/>
      <c r="O102" s="85"/>
      <c r="Q102" s="43"/>
      <c r="R102" s="124"/>
      <c r="S102" s="124"/>
    </row>
    <row r="103" spans="2:20" s="6" customFormat="1" ht="19.899999999999999" customHeight="1" thickBot="1" x14ac:dyDescent="0.3">
      <c r="B103" s="36"/>
      <c r="D103" s="145" t="s">
        <v>14</v>
      </c>
      <c r="E103" s="146"/>
      <c r="F103" s="146"/>
      <c r="G103" s="146"/>
      <c r="H103" s="146"/>
      <c r="I103" s="146"/>
      <c r="J103" s="68"/>
      <c r="K103" s="68">
        <f>ROUND(IFERROR(SUMIF(C99:C101,"=X",H99:H101)/SUMIF(C99:C101,"=X",I99:I101),0),2)</f>
        <v>0</v>
      </c>
      <c r="L103" s="69">
        <f>IF(COUNTBLANK(Q94:Q104)&lt;&gt;ROWS(Q94:Q104),"ERROR",K103)</f>
        <v>0</v>
      </c>
      <c r="M103" s="70"/>
      <c r="N103" s="71"/>
      <c r="O103" s="49"/>
      <c r="Q103" s="30"/>
      <c r="R103" s="124"/>
      <c r="S103" s="124"/>
    </row>
    <row r="104" spans="2:20" ht="15.75" thickBot="1" x14ac:dyDescent="0.3">
      <c r="B104" s="72"/>
      <c r="C104" s="73"/>
      <c r="D104" s="73"/>
      <c r="E104" s="73"/>
      <c r="F104" s="73"/>
      <c r="G104" s="73"/>
      <c r="H104" s="73"/>
      <c r="I104" s="73"/>
      <c r="J104" s="75"/>
      <c r="K104" s="75"/>
      <c r="L104" s="73"/>
      <c r="M104" s="75"/>
      <c r="N104" s="73"/>
      <c r="O104" s="76"/>
      <c r="Q104" s="43"/>
      <c r="R104" s="124"/>
      <c r="S104" s="124"/>
    </row>
    <row r="105" spans="2:20" ht="12" customHeight="1" thickBot="1" x14ac:dyDescent="0.3">
      <c r="B105" s="22"/>
      <c r="R105" s="124"/>
      <c r="S105" s="124"/>
    </row>
    <row r="106" spans="2:20" s="6" customFormat="1" ht="24" customHeight="1" thickTop="1" thickBot="1" x14ac:dyDescent="0.3">
      <c r="B106" s="148" t="str">
        <f>"Total Qualifying Income from: "&amp;D55</f>
        <v xml:space="preserve">Total Qualifying Income from: </v>
      </c>
      <c r="C106" s="149"/>
      <c r="D106" s="149"/>
      <c r="E106" s="149"/>
      <c r="F106" s="149"/>
      <c r="G106" s="149"/>
      <c r="H106" s="149"/>
      <c r="I106" s="91"/>
      <c r="J106" s="92"/>
      <c r="K106" s="92">
        <f>IFERROR(L65+L74+L83+L92+L103,0)</f>
        <v>0</v>
      </c>
      <c r="L106" s="93">
        <f>K106</f>
        <v>0</v>
      </c>
      <c r="M106" s="94"/>
      <c r="N106" s="93"/>
      <c r="O106" s="95"/>
      <c r="R106" s="124"/>
      <c r="S106" s="124"/>
    </row>
    <row r="107" spans="2:20" ht="16.5" thickTop="1" thickBot="1" x14ac:dyDescent="0.3">
      <c r="R107" s="124"/>
      <c r="S107" s="124"/>
    </row>
    <row r="108" spans="2:20" ht="25.15" customHeight="1" thickBot="1" x14ac:dyDescent="0.3">
      <c r="B108" s="155" t="s">
        <v>37</v>
      </c>
      <c r="C108" s="156"/>
      <c r="D108" s="163"/>
      <c r="E108" s="164"/>
      <c r="F108" s="164"/>
      <c r="G108" s="165"/>
      <c r="H108" s="23" t="s">
        <v>38</v>
      </c>
      <c r="I108" s="163"/>
      <c r="J108" s="164"/>
      <c r="K108" s="164"/>
      <c r="L108" s="164"/>
      <c r="M108" s="164"/>
      <c r="N108" s="165"/>
      <c r="O108" s="24"/>
      <c r="R108" s="124"/>
      <c r="S108" s="124"/>
    </row>
    <row r="109" spans="2:20" s="6" customFormat="1" ht="19.899999999999999" customHeight="1" thickBot="1" x14ac:dyDescent="0.3">
      <c r="B109" s="25"/>
      <c r="C109" s="26" t="s">
        <v>15</v>
      </c>
      <c r="D109" s="27"/>
      <c r="E109" s="27"/>
      <c r="F109" s="27"/>
      <c r="G109" s="27"/>
      <c r="H109" s="27"/>
      <c r="I109" s="27"/>
      <c r="J109" s="28"/>
      <c r="K109" s="28"/>
      <c r="L109" s="27"/>
      <c r="M109" s="28"/>
      <c r="N109" s="27"/>
      <c r="O109" s="29"/>
      <c r="Q109" s="30"/>
      <c r="R109" s="124"/>
      <c r="S109" s="124"/>
    </row>
    <row r="110" spans="2:20" s="6" customFormat="1" ht="10.9" customHeight="1" x14ac:dyDescent="0.25">
      <c r="B110" s="31"/>
      <c r="C110" s="32"/>
      <c r="D110" s="33"/>
      <c r="E110" s="33"/>
      <c r="F110" s="33"/>
      <c r="G110" s="33"/>
      <c r="H110" s="33"/>
      <c r="I110" s="33"/>
      <c r="J110" s="34" t="s">
        <v>19</v>
      </c>
      <c r="K110" s="34" t="s">
        <v>19</v>
      </c>
      <c r="L110" s="33"/>
      <c r="M110" s="34" t="s">
        <v>19</v>
      </c>
      <c r="N110" s="33"/>
      <c r="O110" s="35"/>
      <c r="Q110" s="30"/>
      <c r="R110" s="124"/>
      <c r="S110" s="124"/>
    </row>
    <row r="111" spans="2:20" ht="45" x14ac:dyDescent="0.25">
      <c r="B111" s="36"/>
      <c r="C111" s="37" t="s">
        <v>61</v>
      </c>
      <c r="D111" s="38"/>
      <c r="E111" s="38"/>
      <c r="G111" s="39" t="s">
        <v>6</v>
      </c>
      <c r="H111" s="40" t="s">
        <v>27</v>
      </c>
      <c r="I111" s="39" t="str">
        <f>IF(J112="H","Hours Worked Weekly","")</f>
        <v>Hours Worked Weekly</v>
      </c>
      <c r="J111" s="41" t="s">
        <v>19</v>
      </c>
      <c r="K111" s="41" t="s">
        <v>19</v>
      </c>
      <c r="L111" s="39" t="s">
        <v>7</v>
      </c>
      <c r="M111" s="39" t="s">
        <v>19</v>
      </c>
      <c r="N111" s="38"/>
      <c r="O111" s="42"/>
      <c r="Q111" s="43"/>
      <c r="R111" s="124"/>
      <c r="S111" s="124"/>
    </row>
    <row r="112" spans="2:20" s="6" customFormat="1" ht="20.45" customHeight="1" x14ac:dyDescent="0.25">
      <c r="B112" s="36"/>
      <c r="C112" s="44" t="str">
        <f>IF(R112,"X","O")</f>
        <v>O</v>
      </c>
      <c r="D112" s="157"/>
      <c r="E112" s="157"/>
      <c r="F112" s="157"/>
      <c r="G112" s="139"/>
      <c r="H112" s="140" t="s">
        <v>17</v>
      </c>
      <c r="I112" s="141">
        <v>0</v>
      </c>
      <c r="J112" s="45" t="str">
        <f>VLOOKUP(H112,VLKP_PAY_FREQ,2,FALSE)</f>
        <v>H</v>
      </c>
      <c r="K112" s="45">
        <f>IF(J112="H",G112*I112*52,G112*J112)</f>
        <v>0</v>
      </c>
      <c r="L112" s="46">
        <f>IFERROR(ROUND(K112/12,2),0)</f>
        <v>0</v>
      </c>
      <c r="M112" s="47"/>
      <c r="N112" s="48"/>
      <c r="O112" s="49"/>
      <c r="Q112" s="30" t="str">
        <f>IF(AND(R112,OR(R114,R115,R116)),ErrMsg_UncheckThreeBelow,"")</f>
        <v/>
      </c>
      <c r="R112" s="124" t="b">
        <v>0</v>
      </c>
      <c r="S112" s="124"/>
      <c r="T112" s="50" t="s">
        <v>51</v>
      </c>
    </row>
    <row r="113" spans="2:20" ht="31.15" customHeight="1" x14ac:dyDescent="0.25">
      <c r="B113" s="51"/>
      <c r="C113" s="52"/>
      <c r="D113" s="52"/>
      <c r="E113" s="52"/>
      <c r="F113" s="21" t="s">
        <v>0</v>
      </c>
      <c r="G113" s="39" t="s">
        <v>1</v>
      </c>
      <c r="H113" s="39" t="s">
        <v>8</v>
      </c>
      <c r="I113" s="53" t="s">
        <v>9</v>
      </c>
      <c r="J113" s="54"/>
      <c r="K113" s="54"/>
      <c r="L113" s="55" t="s">
        <v>32</v>
      </c>
      <c r="M113" s="56"/>
      <c r="N113" s="57" t="s">
        <v>33</v>
      </c>
      <c r="O113" s="42"/>
      <c r="Q113" s="43"/>
      <c r="T113" s="58"/>
    </row>
    <row r="114" spans="2:20" s="6" customFormat="1" ht="20.45" customHeight="1" x14ac:dyDescent="0.25">
      <c r="B114" s="36"/>
      <c r="C114" s="44" t="str">
        <f t="shared" ref="C114:C116" si="38">IF(R114,"X","O")</f>
        <v>O</v>
      </c>
      <c r="D114" s="59" t="s">
        <v>28</v>
      </c>
      <c r="E114" s="60">
        <v>2025</v>
      </c>
      <c r="F114" s="142"/>
      <c r="G114" s="142"/>
      <c r="H114" s="138"/>
      <c r="I114" s="61">
        <f>ROUND(J114,2)</f>
        <v>0</v>
      </c>
      <c r="J114" s="62">
        <f>IF(AND(F114&lt;&gt;"",G114&lt;&gt;""),IF(K114&gt;0,K114,IF(K114&lt;0,0,K114)),0)</f>
        <v>0</v>
      </c>
      <c r="K114" s="62">
        <f>IF(MONTH(F114)=MONTH(G114),((YEAR(G114)-YEAR(F114))*12)-12+(12-MONTH(F114))+MONTH(G114)-1+(EOMONTH(F114,0)-F114+1)/DAY(EOMONTH(F114,0))+(1-(EOMONTH(G114,0)-G114)/DAY(EOMONTH(G114,0))),((YEAR(G114)-YEAR(F114))*12)-12+(12-MONTH(F114))+MONTH(G114)-1+(EOMONTH(F114,0)-F114+1)/DAY(EOMONTH(F114,0))+(1-(EOMONTH(G114,0)-G114)/DAY(EOMONTH(G114,0))))</f>
        <v>3.2258064516129004E-2</v>
      </c>
      <c r="L114" s="63">
        <f>IFERROR(ROUND(IF(AND(F114&lt;&gt;"",G114&lt;&gt;""),H114/I114,0),2),0)</f>
        <v>0</v>
      </c>
      <c r="M114" s="64" t="str">
        <f>IFERROR(IF(((L114-L115)/ABS(L115))&gt;0,"+","")&amp;TEXT(ROUND(((L114-L115)/ABS(L115))*100,2),"0.00")&amp;"%","-")</f>
        <v>-</v>
      </c>
      <c r="N114" s="64" t="str">
        <f>M114</f>
        <v>-</v>
      </c>
      <c r="O114" s="49"/>
      <c r="Q114" s="30" t="str">
        <f>IF(AND(R114,ISBLANK(G114)),
    ErrMsg_CompleteDate,
    IF(AND(R114,ISBLANK(H114)),
        ErrMsg_CompleteEarnings,
        ""))</f>
        <v/>
      </c>
      <c r="R114" s="124" t="b">
        <v>0</v>
      </c>
      <c r="S114" s="124"/>
      <c r="T114" s="50" t="s">
        <v>51</v>
      </c>
    </row>
    <row r="115" spans="2:20" s="6" customFormat="1" ht="20.45" customHeight="1" x14ac:dyDescent="0.25">
      <c r="B115" s="36"/>
      <c r="C115" s="44" t="str">
        <f t="shared" si="38"/>
        <v>O</v>
      </c>
      <c r="D115" s="59" t="s">
        <v>18</v>
      </c>
      <c r="E115" s="60">
        <v>2024</v>
      </c>
      <c r="F115" s="142">
        <v>45292</v>
      </c>
      <c r="G115" s="142">
        <v>45657</v>
      </c>
      <c r="H115" s="143"/>
      <c r="I115" s="61">
        <f>ROUND(J115,2)</f>
        <v>12</v>
      </c>
      <c r="J115" s="62">
        <f>IF(AND(F115&lt;&gt;"",G115&lt;&gt;""),IF(K115&gt;0,K115,IF(K115&lt;0,0,K115)),0)</f>
        <v>12</v>
      </c>
      <c r="K115" s="62">
        <f t="shared" ref="K115:K116" si="39">IF(MONTH(F115)=MONTH(G115),((YEAR(G115)-YEAR(F115))*12)-12+(12-MONTH(F115))+MONTH(G115)-1+(EOMONTH(F115,0)-F115+1)/DAY(EOMONTH(F115,0))+(1-(EOMONTH(G115,0)-G115)/DAY(EOMONTH(G115,0))),((YEAR(G115)-YEAR(F115))*12)-12+(12-MONTH(F115))+MONTH(G115)-1+(EOMONTH(F115,0)-F115+1)/DAY(EOMONTH(F115,0))+(1-(EOMONTH(G115,0)-G115)/DAY(EOMONTH(G115,0))))</f>
        <v>12</v>
      </c>
      <c r="L115" s="63">
        <f t="shared" ref="L115:L116" si="40">IFERROR(ROUND(IF(AND(F115&lt;&gt;"",G115&lt;&gt;""),H115/I115,0),2),0)</f>
        <v>0</v>
      </c>
      <c r="M115" s="64" t="str">
        <f>IFERROR(IF(((L115-L116)/ABS(L116))&gt;0,"+","")&amp;TEXT(ROUND(((L115-L116)/ABS(L116))*100,2),"0.00")&amp;"%","-")</f>
        <v>-</v>
      </c>
      <c r="N115" s="64" t="str">
        <f>M115</f>
        <v>-</v>
      </c>
      <c r="O115" s="49"/>
      <c r="Q115" s="30" t="str">
        <f>IF(AND(R115,ISBLANK(G115)),
    ErrMsg_CompleteDate,
    IF(AND(R115,ISBLANK(H115)),
        ErrMsg_CompleteEarnings,
        ""))</f>
        <v/>
      </c>
      <c r="R115" s="124" t="b">
        <v>0</v>
      </c>
      <c r="S115" s="124"/>
      <c r="T115" s="50" t="s">
        <v>51</v>
      </c>
    </row>
    <row r="116" spans="2:20" s="6" customFormat="1" ht="20.45" customHeight="1" x14ac:dyDescent="0.25">
      <c r="B116" s="36"/>
      <c r="C116" s="44" t="str">
        <f t="shared" si="38"/>
        <v>O</v>
      </c>
      <c r="D116" s="59" t="s">
        <v>18</v>
      </c>
      <c r="E116" s="60">
        <v>2023</v>
      </c>
      <c r="F116" s="142">
        <v>44927</v>
      </c>
      <c r="G116" s="142">
        <v>45291</v>
      </c>
      <c r="H116" s="138"/>
      <c r="I116" s="65">
        <f>ROUND(J116,2)</f>
        <v>12</v>
      </c>
      <c r="J116" s="62">
        <f>IF(AND(F116&lt;&gt;"",G116&lt;&gt;""),IF(K116&gt;0,K116,IF(K116&lt;0,0,K116)),0)</f>
        <v>12</v>
      </c>
      <c r="K116" s="62">
        <f t="shared" si="39"/>
        <v>12</v>
      </c>
      <c r="L116" s="63">
        <f t="shared" si="40"/>
        <v>0</v>
      </c>
      <c r="M116" s="66" t="s">
        <v>21</v>
      </c>
      <c r="N116" s="64" t="str">
        <f>M116</f>
        <v>-</v>
      </c>
      <c r="O116" s="49"/>
      <c r="Q116" s="30" t="str">
        <f>IF(AND(R116,ISBLANK(G116)),
    ErrMsg_CompleteDate,
    IF(AND(R116,ISBLANK(H116)),
        ErrMsg_CompleteEarnings,
        ""))</f>
        <v/>
      </c>
      <c r="R116" s="124" t="b">
        <v>0</v>
      </c>
      <c r="S116" s="124"/>
      <c r="T116" s="50" t="s">
        <v>51</v>
      </c>
    </row>
    <row r="117" spans="2:20" ht="15.75" thickBot="1" x14ac:dyDescent="0.3">
      <c r="B117" s="36"/>
      <c r="O117" s="42"/>
      <c r="Q117" s="43"/>
    </row>
    <row r="118" spans="2:20" s="6" customFormat="1" ht="20.45" customHeight="1" thickBot="1" x14ac:dyDescent="0.3">
      <c r="B118" s="36"/>
      <c r="D118" s="145" t="s">
        <v>29</v>
      </c>
      <c r="E118" s="146"/>
      <c r="F118" s="146"/>
      <c r="G118" s="146"/>
      <c r="H118" s="146"/>
      <c r="I118" s="146"/>
      <c r="J118" s="68"/>
      <c r="K118" s="68">
        <f>ROUND(IF(C112="X",L112,0)+IFERROR(SUMIF(C114:C116,"=X",H114:H116)/SUMIF(C114:C116,"=X",I114:I116),0),2)</f>
        <v>0</v>
      </c>
      <c r="L118" s="69">
        <f>IF(COUNTBLANK(Q109:Q119)&lt;&gt;ROWS(Q109:Q119),"ERROR",K118)</f>
        <v>0</v>
      </c>
      <c r="M118" s="70"/>
      <c r="N118" s="71"/>
      <c r="O118" s="49"/>
      <c r="Q118" s="30"/>
      <c r="R118" s="124"/>
      <c r="S118" s="124"/>
    </row>
    <row r="119" spans="2:20" ht="15.75" thickBot="1" x14ac:dyDescent="0.3">
      <c r="B119" s="72"/>
      <c r="C119" s="73"/>
      <c r="D119" s="73"/>
      <c r="E119" s="73"/>
      <c r="F119" s="73"/>
      <c r="G119" s="73"/>
      <c r="H119" s="73"/>
      <c r="I119" s="73"/>
      <c r="J119" s="74" t="s">
        <v>19</v>
      </c>
      <c r="K119" s="74" t="s">
        <v>19</v>
      </c>
      <c r="L119" s="73"/>
      <c r="M119" s="75" t="s">
        <v>19</v>
      </c>
      <c r="N119" s="73"/>
      <c r="O119" s="76"/>
      <c r="Q119" s="43"/>
    </row>
    <row r="120" spans="2:20" s="6" customFormat="1" ht="19.899999999999999" customHeight="1" thickBot="1" x14ac:dyDescent="0.3">
      <c r="B120" s="25"/>
      <c r="C120" s="26" t="s">
        <v>2</v>
      </c>
      <c r="D120" s="27"/>
      <c r="E120" s="27"/>
      <c r="F120" s="27"/>
      <c r="G120" s="27"/>
      <c r="H120" s="27"/>
      <c r="I120" s="27"/>
      <c r="J120" s="28"/>
      <c r="K120" s="28"/>
      <c r="L120" s="27"/>
      <c r="M120" s="28"/>
      <c r="N120" s="27"/>
      <c r="O120" s="29"/>
      <c r="Q120" s="30"/>
      <c r="R120" s="124"/>
      <c r="S120" s="124"/>
    </row>
    <row r="121" spans="2:20" x14ac:dyDescent="0.25">
      <c r="B121" s="31"/>
      <c r="C121" s="77"/>
      <c r="D121" s="77"/>
      <c r="E121" s="77"/>
      <c r="F121" s="77"/>
      <c r="G121" s="77"/>
      <c r="H121" s="77"/>
      <c r="I121" s="77"/>
      <c r="J121" s="78" t="s">
        <v>19</v>
      </c>
      <c r="K121" s="78" t="s">
        <v>19</v>
      </c>
      <c r="L121" s="77"/>
      <c r="M121" s="78" t="s">
        <v>19</v>
      </c>
      <c r="N121" s="77"/>
      <c r="O121" s="79"/>
      <c r="Q121" s="43"/>
    </row>
    <row r="122" spans="2:20" ht="30" x14ac:dyDescent="0.25">
      <c r="B122" s="36"/>
      <c r="C122" s="37" t="s">
        <v>61</v>
      </c>
      <c r="D122" s="80"/>
      <c r="E122" s="80"/>
      <c r="F122" s="39" t="s">
        <v>0</v>
      </c>
      <c r="G122" s="39" t="s">
        <v>1</v>
      </c>
      <c r="H122" s="39" t="s">
        <v>8</v>
      </c>
      <c r="I122" s="53" t="s">
        <v>9</v>
      </c>
      <c r="J122" s="81" t="s">
        <v>19</v>
      </c>
      <c r="K122" s="81" t="s">
        <v>19</v>
      </c>
      <c r="L122" s="55" t="s">
        <v>10</v>
      </c>
      <c r="M122" s="55" t="s">
        <v>19</v>
      </c>
      <c r="N122" s="57" t="s">
        <v>33</v>
      </c>
      <c r="O122" s="42"/>
      <c r="Q122" s="43"/>
      <c r="R122" s="125" t="b">
        <v>0</v>
      </c>
      <c r="S122" s="125" t="b">
        <v>1</v>
      </c>
      <c r="T122" s="58" t="s">
        <v>52</v>
      </c>
    </row>
    <row r="123" spans="2:20" s="6" customFormat="1" ht="20.45" customHeight="1" x14ac:dyDescent="0.25">
      <c r="B123" s="36"/>
      <c r="C123" s="44" t="str">
        <f t="shared" ref="C123:C125" si="41">IF(R123,"X","O")</f>
        <v>O</v>
      </c>
      <c r="D123" s="59" t="s">
        <v>28</v>
      </c>
      <c r="E123" s="60">
        <v>2025</v>
      </c>
      <c r="F123" s="142"/>
      <c r="G123" s="142"/>
      <c r="H123" s="138"/>
      <c r="I123" s="65">
        <f>IF(R122=S122,"",
    IF(R122,
        12,
        ROUND(J123,2)))</f>
        <v>0</v>
      </c>
      <c r="J123" s="65">
        <f>IF(AND(F123&lt;&gt;"",G123&lt;&gt;""),IF(K123&gt;0,K123,IF(K123&lt;0,0,K123)),0)</f>
        <v>0</v>
      </c>
      <c r="K123" s="65">
        <f>IF(MONTH(F123)=MONTH(G123),((YEAR(G123)-YEAR(F123))*12)-12+(12-MONTH(F123))+MONTH(G123)-1+(EOMONTH(F123,0)-F123+1)/DAY(EOMONTH(F123,0))+(1-(EOMONTH(G123,0)-G123)/DAY(EOMONTH(G123,0))),((YEAR(G123)-YEAR(F123))*12)-12+(12-MONTH(F123))+MONTH(G123)-1+(EOMONTH(F123,0)-F123+1)/DAY(EOMONTH(F123,0))+(1-(EOMONTH(G123,0)-G123)/DAY(EOMONTH(G123,0))))</f>
        <v>3.2258064516129004E-2</v>
      </c>
      <c r="L123" s="63">
        <f>IFERROR(ROUND(IF(AND(F123&lt;&gt;"",G123&lt;&gt;""),H123/I123,0),2),0)</f>
        <v>0</v>
      </c>
      <c r="M123" s="64" t="str">
        <f t="shared" ref="M123:M124" si="42">IFERROR(IF(((L123-L124)/ABS(L124))&gt;0,"+","")&amp;TEXT(ROUND(((L123-L124)/ABS(L124))*100,2),"0.00")&amp;"%","-")</f>
        <v>-</v>
      </c>
      <c r="N123" s="64" t="str">
        <f>M123</f>
        <v>-</v>
      </c>
      <c r="O123" s="49"/>
      <c r="Q123" s="30" t="str">
        <f>IF(AND(OR(G123&lt;&gt;"",H123&lt;&gt;""),R122=S122),
    ErrMsg_CheckAorY,
    IF(AND(R123,OR(R122,S122),ISBLANK(G123)),
        ErrMsg_CompleteDate,
        IF(AND(R123,OR(R122,S122),ISBLANK(H123)),
            ErrMsg_CompleteEarnings,
            ""
)))</f>
        <v/>
      </c>
      <c r="R123" s="125" t="b">
        <v>0</v>
      </c>
      <c r="S123" s="124"/>
      <c r="T123" s="50" t="s">
        <v>51</v>
      </c>
    </row>
    <row r="124" spans="2:20" s="6" customFormat="1" ht="20.45" customHeight="1" x14ac:dyDescent="0.25">
      <c r="B124" s="36"/>
      <c r="C124" s="44" t="str">
        <f t="shared" si="41"/>
        <v>O</v>
      </c>
      <c r="D124" s="59" t="s">
        <v>18</v>
      </c>
      <c r="E124" s="60">
        <v>2024</v>
      </c>
      <c r="F124" s="142">
        <v>45292</v>
      </c>
      <c r="G124" s="142">
        <v>45657</v>
      </c>
      <c r="H124" s="138"/>
      <c r="I124" s="65">
        <f>ROUND(J124,2)</f>
        <v>12</v>
      </c>
      <c r="J124" s="65">
        <f>IF(AND(F124&lt;&gt;"",G124&lt;&gt;""),IF(K124&gt;0,K124,IF(K124&lt;0,0,K124)),0)</f>
        <v>12</v>
      </c>
      <c r="K124" s="65">
        <f t="shared" ref="K124:K125" si="43">IF(MONTH(F124)=MONTH(G124),((YEAR(G124)-YEAR(F124))*12)-12+(12-MONTH(F124))+MONTH(G124)-1+(EOMONTH(F124,0)-F124+1)/DAY(EOMONTH(F124,0))+(1-(EOMONTH(G124,0)-G124)/DAY(EOMONTH(G124,0))),((YEAR(G124)-YEAR(F124))*12)-12+(12-MONTH(F124))+MONTH(G124)-1+(EOMONTH(F124,0)-F124+1)/DAY(EOMONTH(F124,0))+(1-(EOMONTH(G124,0)-G124)/DAY(EOMONTH(G124,0))))</f>
        <v>12</v>
      </c>
      <c r="L124" s="63">
        <f t="shared" ref="L124:L125" si="44">IFERROR(ROUND(IF(AND(F124&lt;&gt;"",G124&lt;&gt;""),H124/I124,0),2),0)</f>
        <v>0</v>
      </c>
      <c r="M124" s="64" t="str">
        <f t="shared" si="42"/>
        <v>-</v>
      </c>
      <c r="N124" s="64" t="str">
        <f>M124</f>
        <v>-</v>
      </c>
      <c r="O124" s="49"/>
      <c r="Q124" s="30" t="str">
        <f>IF(AND(R124,ISBLANK(G124)),
    ErrMsg_CompleteDate,
    IF(AND(R124,ISBLANK(H124)),
        ErrMsg_CompleteEarnings,
        ""))</f>
        <v/>
      </c>
      <c r="R124" s="125" t="b">
        <v>0</v>
      </c>
      <c r="S124" s="124"/>
      <c r="T124" s="50" t="s">
        <v>51</v>
      </c>
    </row>
    <row r="125" spans="2:20" s="6" customFormat="1" ht="20.45" customHeight="1" x14ac:dyDescent="0.25">
      <c r="B125" s="36"/>
      <c r="C125" s="44" t="str">
        <f t="shared" si="41"/>
        <v>O</v>
      </c>
      <c r="D125" s="59" t="s">
        <v>18</v>
      </c>
      <c r="E125" s="60">
        <v>2023</v>
      </c>
      <c r="F125" s="142">
        <v>44927</v>
      </c>
      <c r="G125" s="142">
        <v>45291</v>
      </c>
      <c r="H125" s="138"/>
      <c r="I125" s="65">
        <f>ROUND(J125,2)</f>
        <v>12</v>
      </c>
      <c r="J125" s="65">
        <f>IF(AND(F125&lt;&gt;"",G125&lt;&gt;""),IF(K125&gt;0,K125,IF(K125&lt;0,0,K125)),0)</f>
        <v>12</v>
      </c>
      <c r="K125" s="65">
        <f t="shared" si="43"/>
        <v>12</v>
      </c>
      <c r="L125" s="63">
        <f t="shared" si="44"/>
        <v>0</v>
      </c>
      <c r="M125" s="66" t="s">
        <v>21</v>
      </c>
      <c r="N125" s="64" t="str">
        <f>M125</f>
        <v>-</v>
      </c>
      <c r="O125" s="49"/>
      <c r="Q125" s="30" t="str">
        <f>IF(AND(R125,ISBLANK(G125)),
    ErrMsg_CompleteDate,
    IF(AND(R125,ISBLANK(H125)),
        ErrMsg_CompleteEarnings,
        ""))</f>
        <v/>
      </c>
      <c r="R125" s="125" t="b">
        <v>0</v>
      </c>
      <c r="S125" s="124"/>
      <c r="T125" s="50" t="s">
        <v>51</v>
      </c>
    </row>
    <row r="126" spans="2:20" ht="15.75" thickBot="1" x14ac:dyDescent="0.3">
      <c r="B126" s="36"/>
      <c r="O126" s="42"/>
      <c r="Q126" s="43"/>
    </row>
    <row r="127" spans="2:20" s="6" customFormat="1" ht="20.45" customHeight="1" thickBot="1" x14ac:dyDescent="0.3">
      <c r="B127" s="36"/>
      <c r="D127" s="145" t="s">
        <v>11</v>
      </c>
      <c r="E127" s="146"/>
      <c r="F127" s="146"/>
      <c r="G127" s="146"/>
      <c r="H127" s="146"/>
      <c r="I127" s="146"/>
      <c r="J127" s="68"/>
      <c r="K127" s="68">
        <f>ROUND(IFERROR(SUMIF(C123:C125,"=X",H123:H125)/SUMIF(C123:C125,"=X",I123:I125),0),2)</f>
        <v>0</v>
      </c>
      <c r="L127" s="69">
        <f>IF(COUNTBLANK(Q120:Q128)&lt;&gt;ROWS(Q120:Q128),"ERROR",K127)</f>
        <v>0</v>
      </c>
      <c r="M127" s="70"/>
      <c r="N127" s="71"/>
      <c r="O127" s="49"/>
      <c r="Q127" s="30"/>
      <c r="R127" s="124"/>
      <c r="S127" s="124"/>
    </row>
    <row r="128" spans="2:20" ht="15.75" thickBot="1" x14ac:dyDescent="0.3">
      <c r="B128" s="72"/>
      <c r="C128" s="73"/>
      <c r="D128" s="73"/>
      <c r="E128" s="73"/>
      <c r="F128" s="73"/>
      <c r="G128" s="73"/>
      <c r="H128" s="73"/>
      <c r="I128" s="73"/>
      <c r="J128" s="75"/>
      <c r="K128" s="75"/>
      <c r="L128" s="73"/>
      <c r="M128" s="75"/>
      <c r="N128" s="73"/>
      <c r="O128" s="76"/>
      <c r="Q128" s="43"/>
    </row>
    <row r="129" spans="2:20" s="6" customFormat="1" ht="19.899999999999999" customHeight="1" thickBot="1" x14ac:dyDescent="0.3">
      <c r="B129" s="25"/>
      <c r="C129" s="26" t="s">
        <v>3</v>
      </c>
      <c r="D129" s="27"/>
      <c r="E129" s="27"/>
      <c r="F129" s="27"/>
      <c r="G129" s="27"/>
      <c r="H129" s="27"/>
      <c r="I129" s="27"/>
      <c r="J129" s="28"/>
      <c r="K129" s="28"/>
      <c r="L129" s="27"/>
      <c r="M129" s="28"/>
      <c r="N129" s="27"/>
      <c r="O129" s="29"/>
      <c r="Q129" s="30"/>
      <c r="R129" s="124"/>
      <c r="S129" s="124"/>
    </row>
    <row r="130" spans="2:20" x14ac:dyDescent="0.25">
      <c r="B130" s="31"/>
      <c r="C130" s="77"/>
      <c r="D130" s="77"/>
      <c r="E130" s="77"/>
      <c r="F130" s="77"/>
      <c r="G130" s="77"/>
      <c r="H130" s="77"/>
      <c r="I130" s="77"/>
      <c r="J130" s="78" t="s">
        <v>19</v>
      </c>
      <c r="K130" s="78" t="s">
        <v>19</v>
      </c>
      <c r="L130" s="77"/>
      <c r="M130" s="78" t="s">
        <v>19</v>
      </c>
      <c r="N130" s="77"/>
      <c r="O130" s="79"/>
      <c r="Q130" s="43"/>
    </row>
    <row r="131" spans="2:20" ht="30" x14ac:dyDescent="0.25">
      <c r="B131" s="36"/>
      <c r="C131" s="37" t="s">
        <v>61</v>
      </c>
      <c r="D131" s="80"/>
      <c r="E131" s="80"/>
      <c r="F131" s="39" t="s">
        <v>0</v>
      </c>
      <c r="G131" s="39" t="s">
        <v>1</v>
      </c>
      <c r="H131" s="39" t="s">
        <v>8</v>
      </c>
      <c r="I131" s="53" t="s">
        <v>9</v>
      </c>
      <c r="J131" s="81" t="s">
        <v>19</v>
      </c>
      <c r="K131" s="81" t="s">
        <v>19</v>
      </c>
      <c r="L131" s="55" t="s">
        <v>10</v>
      </c>
      <c r="M131" s="55"/>
      <c r="N131" s="57" t="s">
        <v>33</v>
      </c>
      <c r="O131" s="42"/>
      <c r="Q131" s="43"/>
      <c r="R131" s="125" t="b">
        <v>0</v>
      </c>
      <c r="S131" s="125" t="b">
        <v>1</v>
      </c>
      <c r="T131" s="58" t="s">
        <v>52</v>
      </c>
    </row>
    <row r="132" spans="2:20" s="6" customFormat="1" ht="20.45" customHeight="1" x14ac:dyDescent="0.25">
      <c r="B132" s="36"/>
      <c r="C132" s="44" t="str">
        <f t="shared" ref="C132:C134" si="45">IF(R132,"X","O")</f>
        <v>O</v>
      </c>
      <c r="D132" s="59" t="s">
        <v>28</v>
      </c>
      <c r="E132" s="60">
        <v>2025</v>
      </c>
      <c r="F132" s="142"/>
      <c r="G132" s="142"/>
      <c r="H132" s="138"/>
      <c r="I132" s="65">
        <f>IF(R131=S131,"",
    IF(R131,
        12,
        ROUND(J132,2)))</f>
        <v>0</v>
      </c>
      <c r="J132" s="65">
        <f>IF(AND(F132&lt;&gt;"",G132&lt;&gt;""),IF(K132&gt;0,K132,IF(K132&lt;0,0,K132)),0)</f>
        <v>0</v>
      </c>
      <c r="K132" s="65">
        <f>IF(MONTH(F132)=MONTH(G132),((YEAR(G132)-YEAR(F132))*12)-12+(12-MONTH(F132))+MONTH(G132)-1+(EOMONTH(F132,0)-F132+1)/DAY(EOMONTH(F132,0))+(1-(EOMONTH(G132,0)-G132)/DAY(EOMONTH(G132,0))),((YEAR(G132)-YEAR(F132))*12)-12+(12-MONTH(F132))+MONTH(G132)-1+(EOMONTH(F132,0)-F132+1)/DAY(EOMONTH(F132,0))+(1-(EOMONTH(G132,0)-G132)/DAY(EOMONTH(G132,0))))</f>
        <v>3.2258064516129004E-2</v>
      </c>
      <c r="L132" s="63">
        <f>IFERROR(ROUND(IF(AND(F132&lt;&gt;"",G132&lt;&gt;""),H132/I132,0),2),0)</f>
        <v>0</v>
      </c>
      <c r="M132" s="64" t="str">
        <f t="shared" ref="M132:M133" si="46">IFERROR(IF(((L132-L133)/ABS(L133))&gt;0,"+","")&amp;TEXT(ROUND(((L132-L133)/ABS(L133))*100,2),"0.00")&amp;"%","-")</f>
        <v>-</v>
      </c>
      <c r="N132" s="64" t="str">
        <f>M132</f>
        <v>-</v>
      </c>
      <c r="O132" s="49"/>
      <c r="Q132" s="30" t="str">
        <f>IF(AND(OR(G132&lt;&gt;"",H132&lt;&gt;""),R131=S131),
    ErrMsg_CheckAorY,
    IF(AND(R132,OR(R131,S131),ISBLANK(G132)),
        ErrMsg_CompleteDate,
        IF(AND(R132,OR(R131,S131),ISBLANK(H132)),
            ErrMsg_CompleteEarnings,
            ""
)))</f>
        <v/>
      </c>
      <c r="R132" s="125" t="b">
        <v>0</v>
      </c>
      <c r="S132" s="124"/>
      <c r="T132" s="50" t="s">
        <v>51</v>
      </c>
    </row>
    <row r="133" spans="2:20" s="6" customFormat="1" ht="20.45" customHeight="1" x14ac:dyDescent="0.25">
      <c r="B133" s="36"/>
      <c r="C133" s="44" t="str">
        <f t="shared" si="45"/>
        <v>O</v>
      </c>
      <c r="D133" s="59" t="s">
        <v>18</v>
      </c>
      <c r="E133" s="60">
        <v>2024</v>
      </c>
      <c r="F133" s="142">
        <v>45292</v>
      </c>
      <c r="G133" s="142">
        <v>45657</v>
      </c>
      <c r="H133" s="138"/>
      <c r="I133" s="65">
        <f>ROUND(J133,2)</f>
        <v>12</v>
      </c>
      <c r="J133" s="65">
        <f>IF(AND(F133&lt;&gt;"",G133&lt;&gt;""),IF(K133&gt;0,K133,IF(K133&lt;0,0,K133)),0)</f>
        <v>12</v>
      </c>
      <c r="K133" s="65">
        <f t="shared" ref="K133:K134" si="47">IF(MONTH(F133)=MONTH(G133),((YEAR(G133)-YEAR(F133))*12)-12+(12-MONTH(F133))+MONTH(G133)-1+(EOMONTH(F133,0)-F133+1)/DAY(EOMONTH(F133,0))+(1-(EOMONTH(G133,0)-G133)/DAY(EOMONTH(G133,0))),((YEAR(G133)-YEAR(F133))*12)-12+(12-MONTH(F133))+MONTH(G133)-1+(EOMONTH(F133,0)-F133+1)/DAY(EOMONTH(F133,0))+(1-(EOMONTH(G133,0)-G133)/DAY(EOMONTH(G133,0))))</f>
        <v>12</v>
      </c>
      <c r="L133" s="63">
        <f>IFERROR(ROUND(IF(AND(F133&lt;&gt;"",G133&lt;&gt;""),H133/I133,0),2),0)</f>
        <v>0</v>
      </c>
      <c r="M133" s="64" t="str">
        <f t="shared" si="46"/>
        <v>-</v>
      </c>
      <c r="N133" s="64" t="str">
        <f>M133</f>
        <v>-</v>
      </c>
      <c r="O133" s="49"/>
      <c r="Q133" s="30" t="str">
        <f>IF(AND(R133,ISBLANK(G133)),
    ErrMsg_CompleteDate,
    IF(AND(R133,ISBLANK(H133)),
        ErrMsg_CompleteEarnings,
        ""))</f>
        <v/>
      </c>
      <c r="R133" s="125" t="b">
        <v>0</v>
      </c>
      <c r="S133" s="124"/>
      <c r="T133" s="50" t="s">
        <v>51</v>
      </c>
    </row>
    <row r="134" spans="2:20" s="6" customFormat="1" ht="20.45" customHeight="1" x14ac:dyDescent="0.25">
      <c r="B134" s="36"/>
      <c r="C134" s="44" t="str">
        <f t="shared" si="45"/>
        <v>O</v>
      </c>
      <c r="D134" s="59" t="s">
        <v>18</v>
      </c>
      <c r="E134" s="60">
        <v>2023</v>
      </c>
      <c r="F134" s="142">
        <v>44927</v>
      </c>
      <c r="G134" s="142">
        <v>45291</v>
      </c>
      <c r="H134" s="138"/>
      <c r="I134" s="65">
        <f>ROUND(J134,2)</f>
        <v>12</v>
      </c>
      <c r="J134" s="65">
        <f>IF(AND(F134&lt;&gt;"",G134&lt;&gt;""),IF(K134&gt;0,K134,IF(K134&lt;0,0,K134)),0)</f>
        <v>12</v>
      </c>
      <c r="K134" s="65">
        <f t="shared" si="47"/>
        <v>12</v>
      </c>
      <c r="L134" s="63">
        <f t="shared" ref="L134" si="48">IFERROR(ROUND(IF(AND(F134&lt;&gt;"",G134&lt;&gt;""),H134/I134,0),2),0)</f>
        <v>0</v>
      </c>
      <c r="M134" s="66" t="s">
        <v>21</v>
      </c>
      <c r="N134" s="64" t="str">
        <f>M134</f>
        <v>-</v>
      </c>
      <c r="O134" s="49"/>
      <c r="Q134" s="30" t="str">
        <f>IF(AND(R134,ISBLANK(G134)),
    ErrMsg_CompleteDate,
    IF(AND(R134,ISBLANK(H134)),
        ErrMsg_CompleteEarnings,
        ""))</f>
        <v/>
      </c>
      <c r="R134" s="125" t="b">
        <v>0</v>
      </c>
      <c r="S134" s="124"/>
      <c r="T134" s="50" t="s">
        <v>51</v>
      </c>
    </row>
    <row r="135" spans="2:20" ht="15.75" thickBot="1" x14ac:dyDescent="0.3">
      <c r="B135" s="36"/>
      <c r="O135" s="42"/>
      <c r="Q135" s="43"/>
    </row>
    <row r="136" spans="2:20" s="6" customFormat="1" ht="21" customHeight="1" thickBot="1" x14ac:dyDescent="0.3">
      <c r="B136" s="36"/>
      <c r="D136" s="145" t="s">
        <v>12</v>
      </c>
      <c r="E136" s="146"/>
      <c r="F136" s="146"/>
      <c r="G136" s="146"/>
      <c r="H136" s="146"/>
      <c r="I136" s="146"/>
      <c r="J136" s="68"/>
      <c r="K136" s="68">
        <f>ROUND(IFERROR(SUMIF(C132:C134,"=X",H132:H134)/SUMIF(C132:C134,"=X",I132:I134),0),2)</f>
        <v>0</v>
      </c>
      <c r="L136" s="69">
        <f>IF(COUNTBLANK(Q129:Q137)&lt;&gt;ROWS(Q129:Q137),"ERROR",K136)</f>
        <v>0</v>
      </c>
      <c r="M136" s="70"/>
      <c r="N136" s="71"/>
      <c r="O136" s="49"/>
      <c r="Q136" s="30"/>
      <c r="R136" s="124"/>
      <c r="S136" s="124"/>
    </row>
    <row r="137" spans="2:20" ht="15.75" thickBot="1" x14ac:dyDescent="0.3">
      <c r="B137" s="72"/>
      <c r="C137" s="73"/>
      <c r="D137" s="73"/>
      <c r="E137" s="73"/>
      <c r="F137" s="73"/>
      <c r="G137" s="73"/>
      <c r="H137" s="73"/>
      <c r="I137" s="73"/>
      <c r="J137" s="75"/>
      <c r="K137" s="75"/>
      <c r="L137" s="73"/>
      <c r="M137" s="75"/>
      <c r="N137" s="73"/>
      <c r="O137" s="76"/>
      <c r="Q137" s="43"/>
    </row>
    <row r="138" spans="2:20" s="6" customFormat="1" ht="19.899999999999999" customHeight="1" thickBot="1" x14ac:dyDescent="0.3">
      <c r="B138" s="25"/>
      <c r="C138" s="26" t="s">
        <v>20</v>
      </c>
      <c r="D138" s="27"/>
      <c r="E138" s="27"/>
      <c r="F138" s="27"/>
      <c r="G138" s="27"/>
      <c r="H138" s="27"/>
      <c r="I138" s="27"/>
      <c r="J138" s="28"/>
      <c r="K138" s="28"/>
      <c r="L138" s="27"/>
      <c r="M138" s="28"/>
      <c r="N138" s="27"/>
      <c r="O138" s="29"/>
      <c r="Q138" s="30"/>
      <c r="R138" s="124"/>
      <c r="S138" s="124"/>
    </row>
    <row r="139" spans="2:20" x14ac:dyDescent="0.25">
      <c r="B139" s="82"/>
      <c r="C139" s="77"/>
      <c r="D139" s="77"/>
      <c r="E139" s="77"/>
      <c r="F139" s="77"/>
      <c r="G139" s="77"/>
      <c r="H139" s="77"/>
      <c r="I139" s="77"/>
      <c r="J139" s="78" t="s">
        <v>19</v>
      </c>
      <c r="K139" s="78" t="s">
        <v>19</v>
      </c>
      <c r="L139" s="77"/>
      <c r="M139" s="78" t="s">
        <v>19</v>
      </c>
      <c r="N139" s="77"/>
      <c r="O139" s="83"/>
      <c r="Q139" s="43"/>
    </row>
    <row r="140" spans="2:20" ht="30" x14ac:dyDescent="0.25">
      <c r="B140" s="84"/>
      <c r="C140" s="37" t="s">
        <v>61</v>
      </c>
      <c r="D140" s="80"/>
      <c r="E140" s="80"/>
      <c r="F140" s="39" t="s">
        <v>0</v>
      </c>
      <c r="G140" s="39" t="s">
        <v>1</v>
      </c>
      <c r="H140" s="39" t="s">
        <v>8</v>
      </c>
      <c r="I140" s="53" t="s">
        <v>9</v>
      </c>
      <c r="J140" s="81" t="s">
        <v>19</v>
      </c>
      <c r="K140" s="81" t="s">
        <v>19</v>
      </c>
      <c r="L140" s="55" t="s">
        <v>10</v>
      </c>
      <c r="M140" s="55"/>
      <c r="N140" s="57" t="s">
        <v>33</v>
      </c>
      <c r="O140" s="85"/>
      <c r="Q140" s="43"/>
      <c r="R140" s="125" t="b">
        <v>0</v>
      </c>
      <c r="S140" s="125" t="b">
        <v>1</v>
      </c>
      <c r="T140" s="58" t="s">
        <v>52</v>
      </c>
    </row>
    <row r="141" spans="2:20" s="6" customFormat="1" ht="20.45" customHeight="1" x14ac:dyDescent="0.25">
      <c r="B141" s="84"/>
      <c r="C141" s="44" t="str">
        <f t="shared" ref="C141:C143" si="49">IF(R141,"X","O")</f>
        <v>O</v>
      </c>
      <c r="D141" s="59" t="s">
        <v>28</v>
      </c>
      <c r="E141" s="60">
        <v>2025</v>
      </c>
      <c r="F141" s="142"/>
      <c r="G141" s="142"/>
      <c r="H141" s="138"/>
      <c r="I141" s="65">
        <f>IF(R140=S140,"",
    IF(R140,
        12,
        ROUND(J141,2)))</f>
        <v>0</v>
      </c>
      <c r="J141" s="65">
        <f>IF(AND(F141&lt;&gt;"",G141&lt;&gt;""),IF(K141&gt;0,K141,IF(K141&lt;0,0,K141)),0)</f>
        <v>0</v>
      </c>
      <c r="K141" s="65">
        <f>IF(MONTH(F141)=MONTH(G141),((YEAR(G141)-YEAR(F141))*12)-12+(12-MONTH(F141))+MONTH(G141)-1+(EOMONTH(F141,0)-F141+1)/DAY(EOMONTH(F141,0))+(1-(EOMONTH(G141,0)-G141)/DAY(EOMONTH(G141,0))),((YEAR(G141)-YEAR(F141))*12)-12+(12-MONTH(F141))+MONTH(G141)-1+(EOMONTH(F141,0)-F141+1)/DAY(EOMONTH(F141,0))+(1-(EOMONTH(G141,0)-G141)/DAY(EOMONTH(G141,0))))</f>
        <v>3.2258064516129004E-2</v>
      </c>
      <c r="L141" s="63">
        <f>IFERROR(ROUND(IF(AND(F141&lt;&gt;"",G141&lt;&gt;""),H141/I141,0),2),0)</f>
        <v>0</v>
      </c>
      <c r="M141" s="64" t="str">
        <f t="shared" ref="M141:M142" si="50">IFERROR(IF(((L141-L142)/ABS(L142))&gt;0,"+","")&amp;TEXT(ROUND(((L141-L142)/ABS(L142))*100,2),"0.00")&amp;"%","-")</f>
        <v>-</v>
      </c>
      <c r="N141" s="64" t="str">
        <f>M141</f>
        <v>-</v>
      </c>
      <c r="O141" s="86"/>
      <c r="Q141" s="30" t="str">
        <f>IF(AND(OR(G141&lt;&gt;"",H141&lt;&gt;""),R140=S140),
    ErrMsg_CheckAorY,
    IF(AND(R141,OR(R140,S140),ISBLANK(G141)),
        ErrMsg_CompleteDate,
        IF(AND(R141,OR(R140,S140),ISBLANK(H141)),
            ErrMsg_CompleteEarnings,
            ""
)))</f>
        <v/>
      </c>
      <c r="R141" s="124" t="b">
        <v>0</v>
      </c>
      <c r="S141" s="124"/>
      <c r="T141" s="50" t="s">
        <v>51</v>
      </c>
    </row>
    <row r="142" spans="2:20" s="6" customFormat="1" ht="20.45" customHeight="1" x14ac:dyDescent="0.25">
      <c r="B142" s="84"/>
      <c r="C142" s="44" t="str">
        <f t="shared" si="49"/>
        <v>O</v>
      </c>
      <c r="D142" s="59" t="s">
        <v>18</v>
      </c>
      <c r="E142" s="60">
        <v>2024</v>
      </c>
      <c r="F142" s="142">
        <v>45292</v>
      </c>
      <c r="G142" s="142">
        <v>45657</v>
      </c>
      <c r="H142" s="138"/>
      <c r="I142" s="65">
        <f>ROUND(J142,2)</f>
        <v>12</v>
      </c>
      <c r="J142" s="65">
        <f>IF(AND(F142&lt;&gt;"",G142&lt;&gt;""),IF(K142&gt;0,K142,IF(K142&lt;0,0,K142)),0)</f>
        <v>12</v>
      </c>
      <c r="K142" s="65">
        <f t="shared" ref="K142:K143" si="51">IF(MONTH(F142)=MONTH(G142),((YEAR(G142)-YEAR(F142))*12)-12+(12-MONTH(F142))+MONTH(G142)-1+(EOMONTH(F142,0)-F142+1)/DAY(EOMONTH(F142,0))+(1-(EOMONTH(G142,0)-G142)/DAY(EOMONTH(G142,0))),((YEAR(G142)-YEAR(F142))*12)-12+(12-MONTH(F142))+MONTH(G142)-1+(EOMONTH(F142,0)-F142+1)/DAY(EOMONTH(F142,0))+(1-(EOMONTH(G142,0)-G142)/DAY(EOMONTH(G142,0))))</f>
        <v>12</v>
      </c>
      <c r="L142" s="63">
        <f t="shared" ref="L142:L143" si="52">IFERROR(ROUND(IF(AND(F142&lt;&gt;"",G142&lt;&gt;""),H142/I142,0),2),0)</f>
        <v>0</v>
      </c>
      <c r="M142" s="64" t="str">
        <f t="shared" si="50"/>
        <v>-</v>
      </c>
      <c r="N142" s="64" t="str">
        <f>M142</f>
        <v>-</v>
      </c>
      <c r="O142" s="86"/>
      <c r="Q142" s="30" t="str">
        <f>IF(AND(R142,ISBLANK(G142)),
    ErrMsg_CompleteDate,
    IF(AND(R142,ISBLANK(H142)),
        ErrMsg_CompleteEarnings,
        ""))</f>
        <v/>
      </c>
      <c r="R142" s="124" t="b">
        <v>0</v>
      </c>
      <c r="S142" s="124"/>
      <c r="T142" s="50" t="s">
        <v>51</v>
      </c>
    </row>
    <row r="143" spans="2:20" s="6" customFormat="1" ht="20.45" customHeight="1" x14ac:dyDescent="0.25">
      <c r="B143" s="84"/>
      <c r="C143" s="44" t="str">
        <f t="shared" si="49"/>
        <v>O</v>
      </c>
      <c r="D143" s="59" t="s">
        <v>18</v>
      </c>
      <c r="E143" s="60">
        <v>2023</v>
      </c>
      <c r="F143" s="142">
        <v>44927</v>
      </c>
      <c r="G143" s="142">
        <v>45291</v>
      </c>
      <c r="H143" s="138"/>
      <c r="I143" s="65">
        <f>ROUND(J143,2)</f>
        <v>12</v>
      </c>
      <c r="J143" s="65">
        <f>IF(AND(F143&lt;&gt;"",G143&lt;&gt;""),IF(K143&gt;0,K143,IF(K143&lt;0,0,K143)),0)</f>
        <v>12</v>
      </c>
      <c r="K143" s="65">
        <f t="shared" si="51"/>
        <v>12</v>
      </c>
      <c r="L143" s="63">
        <f t="shared" si="52"/>
        <v>0</v>
      </c>
      <c r="M143" s="66" t="s">
        <v>21</v>
      </c>
      <c r="N143" s="64" t="str">
        <f>M143</f>
        <v>-</v>
      </c>
      <c r="O143" s="86"/>
      <c r="Q143" s="30" t="str">
        <f>IF(AND(R143,ISBLANK(G143)),
    ErrMsg_CompleteDate,
    IF(AND(R143,ISBLANK(H143)),
        ErrMsg_CompleteEarnings,
        ""))</f>
        <v/>
      </c>
      <c r="R143" s="124" t="b">
        <v>0</v>
      </c>
      <c r="S143" s="124"/>
      <c r="T143" s="50" t="s">
        <v>51</v>
      </c>
    </row>
    <row r="144" spans="2:20" ht="15.75" thickBot="1" x14ac:dyDescent="0.3">
      <c r="B144" s="84"/>
      <c r="C144" s="80"/>
      <c r="D144" s="80"/>
      <c r="E144" s="80"/>
      <c r="F144" s="80"/>
      <c r="G144" s="80"/>
      <c r="H144" s="80"/>
      <c r="I144" s="80"/>
      <c r="J144" s="21"/>
      <c r="K144" s="21"/>
      <c r="L144" s="80"/>
      <c r="M144" s="21"/>
      <c r="N144" s="80"/>
      <c r="O144" s="85"/>
      <c r="Q144" s="43"/>
    </row>
    <row r="145" spans="2:20" s="6" customFormat="1" ht="20.45" customHeight="1" thickBot="1" x14ac:dyDescent="0.3">
      <c r="B145" s="36"/>
      <c r="D145" s="145" t="s">
        <v>13</v>
      </c>
      <c r="E145" s="146"/>
      <c r="F145" s="146"/>
      <c r="G145" s="146"/>
      <c r="H145" s="146"/>
      <c r="I145" s="146"/>
      <c r="J145" s="68"/>
      <c r="K145" s="68">
        <f>ROUND(IFERROR(SUMIF(C141:C143,"=X",H141:H143)/SUMIF(C141:C143,"=X",I141:I143),0),2)</f>
        <v>0</v>
      </c>
      <c r="L145" s="69">
        <f>IF(COUNTBLANK(Q138:Q146)&lt;&gt;ROWS(Q138:Q146),"ERROR",K145)</f>
        <v>0</v>
      </c>
      <c r="M145" s="70"/>
      <c r="N145" s="71"/>
      <c r="O145" s="49"/>
      <c r="Q145" s="30"/>
      <c r="R145" s="124"/>
      <c r="S145" s="124"/>
    </row>
    <row r="146" spans="2:20" ht="15.75" thickBot="1" x14ac:dyDescent="0.3">
      <c r="B146" s="72"/>
      <c r="C146" s="73"/>
      <c r="D146" s="73"/>
      <c r="E146" s="73"/>
      <c r="F146" s="73"/>
      <c r="G146" s="73"/>
      <c r="H146" s="73"/>
      <c r="I146" s="73"/>
      <c r="J146" s="75"/>
      <c r="K146" s="75"/>
      <c r="L146" s="73"/>
      <c r="M146" s="75"/>
      <c r="N146" s="73"/>
      <c r="O146" s="76"/>
      <c r="Q146" s="43"/>
    </row>
    <row r="147" spans="2:20" s="6" customFormat="1" ht="19.899999999999999" customHeight="1" thickBot="1" x14ac:dyDescent="0.3">
      <c r="B147" s="25"/>
      <c r="C147" s="26" t="s">
        <v>4</v>
      </c>
      <c r="D147" s="27"/>
      <c r="E147" s="27"/>
      <c r="F147" s="27"/>
      <c r="G147" s="27"/>
      <c r="H147" s="27"/>
      <c r="I147" s="27"/>
      <c r="J147" s="28"/>
      <c r="K147" s="28"/>
      <c r="L147" s="27"/>
      <c r="M147" s="28"/>
      <c r="N147" s="27"/>
      <c r="O147" s="29"/>
      <c r="Q147" s="30"/>
      <c r="R147" s="124"/>
      <c r="S147" s="124"/>
    </row>
    <row r="148" spans="2:20" x14ac:dyDescent="0.25">
      <c r="B148" s="82"/>
      <c r="C148" s="77"/>
      <c r="D148" s="77"/>
      <c r="E148" s="77"/>
      <c r="F148" s="77"/>
      <c r="G148" s="77"/>
      <c r="H148" s="77"/>
      <c r="I148" s="77"/>
      <c r="J148" s="78" t="s">
        <v>19</v>
      </c>
      <c r="K148" s="78" t="s">
        <v>19</v>
      </c>
      <c r="L148" s="77"/>
      <c r="M148" s="78" t="s">
        <v>19</v>
      </c>
      <c r="N148" s="77"/>
      <c r="O148" s="83"/>
      <c r="Q148" s="43"/>
    </row>
    <row r="149" spans="2:20" s="6" customFormat="1" ht="19.149999999999999" customHeight="1" x14ac:dyDescent="0.25">
      <c r="B149" s="84"/>
      <c r="C149" s="87" t="s">
        <v>16</v>
      </c>
      <c r="D149" s="147"/>
      <c r="E149" s="147"/>
      <c r="F149" s="147"/>
      <c r="G149" s="147"/>
      <c r="H149" s="147"/>
      <c r="I149" s="88"/>
      <c r="J149" s="60" t="s">
        <v>19</v>
      </c>
      <c r="K149" s="60" t="s">
        <v>19</v>
      </c>
      <c r="L149" s="88"/>
      <c r="M149" s="60" t="s">
        <v>19</v>
      </c>
      <c r="N149" s="88"/>
      <c r="O149" s="86"/>
      <c r="Q149" s="30"/>
      <c r="R149" s="124"/>
      <c r="S149" s="124"/>
    </row>
    <row r="150" spans="2:20" x14ac:dyDescent="0.25">
      <c r="B150" s="84"/>
      <c r="C150" s="89"/>
      <c r="D150" s="150"/>
      <c r="E150" s="150"/>
      <c r="F150" s="150"/>
      <c r="G150" s="90"/>
      <c r="H150" s="90"/>
      <c r="I150" s="90"/>
      <c r="J150" s="21" t="s">
        <v>19</v>
      </c>
      <c r="K150" s="21" t="s">
        <v>19</v>
      </c>
      <c r="L150" s="90"/>
      <c r="M150" s="21" t="s">
        <v>19</v>
      </c>
      <c r="N150" s="90"/>
      <c r="O150" s="85"/>
      <c r="Q150" s="43"/>
    </row>
    <row r="151" spans="2:20" ht="30" x14ac:dyDescent="0.25">
      <c r="B151" s="84"/>
      <c r="C151" s="37" t="s">
        <v>61</v>
      </c>
      <c r="D151" s="80"/>
      <c r="E151" s="80"/>
      <c r="F151" s="39" t="s">
        <v>0</v>
      </c>
      <c r="G151" s="39" t="s">
        <v>1</v>
      </c>
      <c r="H151" s="39" t="s">
        <v>8</v>
      </c>
      <c r="I151" s="53" t="s">
        <v>9</v>
      </c>
      <c r="J151" s="81" t="s">
        <v>19</v>
      </c>
      <c r="K151" s="81" t="s">
        <v>19</v>
      </c>
      <c r="L151" s="55" t="s">
        <v>10</v>
      </c>
      <c r="M151" s="55"/>
      <c r="N151" s="57" t="s">
        <v>33</v>
      </c>
      <c r="O151" s="85"/>
      <c r="Q151" s="43"/>
      <c r="R151" s="125" t="b">
        <v>0</v>
      </c>
      <c r="S151" s="125" t="b">
        <v>1</v>
      </c>
      <c r="T151" s="58" t="s">
        <v>52</v>
      </c>
    </row>
    <row r="152" spans="2:20" s="6" customFormat="1" ht="20.45" customHeight="1" x14ac:dyDescent="0.25">
      <c r="B152" s="84"/>
      <c r="C152" s="44" t="str">
        <f t="shared" ref="C152:C154" si="53">IF(R152,"X","O")</f>
        <v>O</v>
      </c>
      <c r="D152" s="59" t="s">
        <v>28</v>
      </c>
      <c r="E152" s="60">
        <v>2025</v>
      </c>
      <c r="F152" s="142"/>
      <c r="G152" s="142"/>
      <c r="H152" s="138"/>
      <c r="I152" s="65">
        <f>IF(R151=S151,"",
    IF(R151,
        12,
        ROUND(J152,2)))</f>
        <v>0</v>
      </c>
      <c r="J152" s="65">
        <f>IF(AND(F152&lt;&gt;"",G152&lt;&gt;""),IF(K152&gt;0,K152,IF(K152&lt;0,0,K152)),0)</f>
        <v>0</v>
      </c>
      <c r="K152" s="65">
        <f>IF(MONTH(F152)=MONTH(G152),((YEAR(G152)-YEAR(F152))*12)-12+(12-MONTH(F152))+MONTH(G152)-1+(EOMONTH(F152,0)-F152+1)/DAY(EOMONTH(F152,0))+(1-(EOMONTH(G152,0)-G152)/DAY(EOMONTH(G152,0))),((YEAR(G152)-YEAR(F152))*12)-12+(12-MONTH(F152))+MONTH(G152)-1+(EOMONTH(F152,0)-F152+1)/DAY(EOMONTH(F152,0))+(1-(EOMONTH(G152,0)-G152)/DAY(EOMONTH(G152,0))))</f>
        <v>3.2258064516129004E-2</v>
      </c>
      <c r="L152" s="63">
        <f>IFERROR(ROUND(IF(AND(F152&lt;&gt;"",G152&lt;&gt;""),H152/I152,0),2),0)</f>
        <v>0</v>
      </c>
      <c r="M152" s="64" t="str">
        <f t="shared" ref="M152:M153" si="54">IFERROR(IF(((L152-L153)/ABS(L153))&gt;0,"+","")&amp;TEXT(ROUND(((L152-L153)/ABS(L153))*100,2),"0.00")&amp;"%","-")</f>
        <v>-</v>
      </c>
      <c r="N152" s="64" t="str">
        <f>M152</f>
        <v>-</v>
      </c>
      <c r="O152" s="86"/>
      <c r="Q152" s="30" t="str">
        <f>IF(AND(OR(G152&lt;&gt;"",H152&lt;&gt;""),R151=S151),
    ErrMsg_CheckAorY,
    IF(AND(R152,OR(R151,S151),ISBLANK(G152)),
        ErrMsg_CompleteDate,
        IF(AND(R152,OR(R151,S151),ISBLANK(H152)),
            ErrMsg_CompleteEarnings,
            ""
)))</f>
        <v/>
      </c>
      <c r="R152" s="124" t="b">
        <v>0</v>
      </c>
      <c r="S152" s="124"/>
      <c r="T152" s="50" t="s">
        <v>51</v>
      </c>
    </row>
    <row r="153" spans="2:20" s="6" customFormat="1" ht="20.45" customHeight="1" x14ac:dyDescent="0.25">
      <c r="B153" s="84"/>
      <c r="C153" s="44" t="str">
        <f t="shared" si="53"/>
        <v>O</v>
      </c>
      <c r="D153" s="59" t="s">
        <v>18</v>
      </c>
      <c r="E153" s="60">
        <v>2024</v>
      </c>
      <c r="F153" s="142">
        <v>45292</v>
      </c>
      <c r="G153" s="142">
        <v>45657</v>
      </c>
      <c r="H153" s="138"/>
      <c r="I153" s="65">
        <f>ROUND(J153,2)</f>
        <v>12</v>
      </c>
      <c r="J153" s="65">
        <f>IF(AND(F153&lt;&gt;"",G153&lt;&gt;""),IF(K153&gt;0,K153,IF(K153&lt;0,0,K153)),0)</f>
        <v>12</v>
      </c>
      <c r="K153" s="65">
        <f t="shared" ref="K153:K154" si="55">IF(MONTH(F153)=MONTH(G153),((YEAR(G153)-YEAR(F153))*12)-12+(12-MONTH(F153))+MONTH(G153)-1+(EOMONTH(F153,0)-F153+1)/DAY(EOMONTH(F153,0))+(1-(EOMONTH(G153,0)-G153)/DAY(EOMONTH(G153,0))),((YEAR(G153)-YEAR(F153))*12)-12+(12-MONTH(F153))+MONTH(G153)-1+(EOMONTH(F153,0)-F153+1)/DAY(EOMONTH(F153,0))+(1-(EOMONTH(G153,0)-G153)/DAY(EOMONTH(G153,0))))</f>
        <v>12</v>
      </c>
      <c r="L153" s="63">
        <f t="shared" ref="L153:L154" si="56">IFERROR(ROUND(IF(AND(F153&lt;&gt;"",G153&lt;&gt;""),H153/I153,0),2),0)</f>
        <v>0</v>
      </c>
      <c r="M153" s="64" t="str">
        <f t="shared" si="54"/>
        <v>-</v>
      </c>
      <c r="N153" s="64" t="str">
        <f>M153</f>
        <v>-</v>
      </c>
      <c r="O153" s="86"/>
      <c r="Q153" s="30" t="str">
        <f>IF(AND(R153,ISBLANK(G153)),
    ErrMsg_CompleteDate,
    IF(AND(R153,ISBLANK(H153)),
        ErrMsg_CompleteEarnings,
        ""))</f>
        <v/>
      </c>
      <c r="R153" s="124" t="b">
        <v>0</v>
      </c>
      <c r="S153" s="124"/>
      <c r="T153" s="50" t="s">
        <v>51</v>
      </c>
    </row>
    <row r="154" spans="2:20" s="6" customFormat="1" ht="20.45" customHeight="1" x14ac:dyDescent="0.25">
      <c r="B154" s="84"/>
      <c r="C154" s="44" t="str">
        <f t="shared" si="53"/>
        <v>O</v>
      </c>
      <c r="D154" s="59" t="s">
        <v>18</v>
      </c>
      <c r="E154" s="60">
        <v>2023</v>
      </c>
      <c r="F154" s="142">
        <v>44927</v>
      </c>
      <c r="G154" s="142">
        <v>45291</v>
      </c>
      <c r="H154" s="138"/>
      <c r="I154" s="65">
        <f>ROUND(J154,2)</f>
        <v>12</v>
      </c>
      <c r="J154" s="65">
        <f>IF(AND(F154&lt;&gt;"",G154&lt;&gt;""),IF(K154&gt;0,K154,IF(K154&lt;0,0,K154)),0)</f>
        <v>12</v>
      </c>
      <c r="K154" s="65">
        <f t="shared" si="55"/>
        <v>12</v>
      </c>
      <c r="L154" s="63">
        <f t="shared" si="56"/>
        <v>0</v>
      </c>
      <c r="M154" s="66" t="s">
        <v>21</v>
      </c>
      <c r="N154" s="64" t="str">
        <f>M154</f>
        <v>-</v>
      </c>
      <c r="O154" s="86"/>
      <c r="Q154" s="30" t="str">
        <f>IF(AND(R154,ISBLANK(G154)),
    ErrMsg_CompleteDate,
    IF(AND(R154,ISBLANK(H154)),
        ErrMsg_CompleteEarnings,
        ""))</f>
        <v/>
      </c>
      <c r="R154" s="124" t="b">
        <v>0</v>
      </c>
      <c r="S154" s="124"/>
      <c r="T154" s="50" t="s">
        <v>51</v>
      </c>
    </row>
    <row r="155" spans="2:20" ht="15.75" thickBot="1" x14ac:dyDescent="0.3">
      <c r="B155" s="84"/>
      <c r="C155" s="80"/>
      <c r="D155" s="80"/>
      <c r="E155" s="80"/>
      <c r="F155" s="80"/>
      <c r="G155" s="80"/>
      <c r="H155" s="80"/>
      <c r="I155" s="80"/>
      <c r="J155" s="21"/>
      <c r="K155" s="21"/>
      <c r="L155" s="80"/>
      <c r="M155" s="21"/>
      <c r="N155" s="80"/>
      <c r="O155" s="85"/>
      <c r="Q155" s="43"/>
      <c r="R155" s="124"/>
      <c r="S155" s="124"/>
    </row>
    <row r="156" spans="2:20" s="6" customFormat="1" ht="19.899999999999999" customHeight="1" thickBot="1" x14ac:dyDescent="0.3">
      <c r="B156" s="36"/>
      <c r="D156" s="145" t="s">
        <v>14</v>
      </c>
      <c r="E156" s="146"/>
      <c r="F156" s="146"/>
      <c r="G156" s="146"/>
      <c r="H156" s="146"/>
      <c r="I156" s="146"/>
      <c r="J156" s="68"/>
      <c r="K156" s="68">
        <f>ROUND(IFERROR(SUMIF(C152:C154,"=X",H152:H154)/SUMIF(C152:C154,"=X",I152:I154),0),2)</f>
        <v>0</v>
      </c>
      <c r="L156" s="69">
        <f>IF(COUNTBLANK(Q147:Q157)&lt;&gt;ROWS(Q147:Q157),"ERROR",K156)</f>
        <v>0</v>
      </c>
      <c r="M156" s="70"/>
      <c r="N156" s="71"/>
      <c r="O156" s="49"/>
      <c r="Q156" s="30"/>
      <c r="R156" s="124"/>
      <c r="S156" s="124"/>
    </row>
    <row r="157" spans="2:20" ht="15.75" thickBot="1" x14ac:dyDescent="0.3">
      <c r="B157" s="72"/>
      <c r="C157" s="73"/>
      <c r="D157" s="73"/>
      <c r="E157" s="73"/>
      <c r="F157" s="73"/>
      <c r="G157" s="73"/>
      <c r="H157" s="73"/>
      <c r="I157" s="73"/>
      <c r="J157" s="75"/>
      <c r="K157" s="75"/>
      <c r="L157" s="73"/>
      <c r="M157" s="75"/>
      <c r="N157" s="73"/>
      <c r="O157" s="76"/>
      <c r="Q157" s="43"/>
      <c r="R157" s="124"/>
      <c r="S157" s="124"/>
    </row>
    <row r="158" spans="2:20" ht="12" customHeight="1" thickBot="1" x14ac:dyDescent="0.3">
      <c r="B158" s="22"/>
      <c r="R158" s="124"/>
      <c r="S158" s="124"/>
    </row>
    <row r="159" spans="2:20" s="6" customFormat="1" ht="24" customHeight="1" thickTop="1" thickBot="1" x14ac:dyDescent="0.3">
      <c r="B159" s="148" t="str">
        <f>"Total Qualifying Income from: "&amp;D108</f>
        <v xml:space="preserve">Total Qualifying Income from: </v>
      </c>
      <c r="C159" s="149"/>
      <c r="D159" s="149"/>
      <c r="E159" s="149"/>
      <c r="F159" s="149"/>
      <c r="G159" s="149"/>
      <c r="H159" s="149"/>
      <c r="I159" s="91"/>
      <c r="J159" s="92"/>
      <c r="K159" s="92">
        <f>IFERROR(L118+L127+L136+L145+L156,0)</f>
        <v>0</v>
      </c>
      <c r="L159" s="93">
        <f>K159</f>
        <v>0</v>
      </c>
      <c r="M159" s="94"/>
      <c r="N159" s="93"/>
      <c r="O159" s="95"/>
      <c r="R159" s="124"/>
      <c r="S159" s="124"/>
    </row>
    <row r="160" spans="2:20" ht="16.5" thickTop="1" thickBot="1" x14ac:dyDescent="0.3">
      <c r="R160" s="124"/>
      <c r="S160" s="124"/>
    </row>
    <row r="161" spans="2:20" ht="25.15" customHeight="1" thickBot="1" x14ac:dyDescent="0.3">
      <c r="B161" s="155" t="s">
        <v>37</v>
      </c>
      <c r="C161" s="156"/>
      <c r="D161" s="163"/>
      <c r="E161" s="164"/>
      <c r="F161" s="164"/>
      <c r="G161" s="165"/>
      <c r="H161" s="23" t="s">
        <v>38</v>
      </c>
      <c r="I161" s="163"/>
      <c r="J161" s="164"/>
      <c r="K161" s="164"/>
      <c r="L161" s="164"/>
      <c r="M161" s="164"/>
      <c r="N161" s="165"/>
      <c r="O161" s="24"/>
      <c r="R161" s="124"/>
      <c r="S161" s="124"/>
    </row>
    <row r="162" spans="2:20" s="6" customFormat="1" ht="19.899999999999999" customHeight="1" thickBot="1" x14ac:dyDescent="0.3">
      <c r="B162" s="25"/>
      <c r="C162" s="26" t="s">
        <v>15</v>
      </c>
      <c r="D162" s="27"/>
      <c r="E162" s="27"/>
      <c r="F162" s="27"/>
      <c r="G162" s="27"/>
      <c r="H162" s="27"/>
      <c r="I162" s="27"/>
      <c r="J162" s="28"/>
      <c r="K162" s="28"/>
      <c r="L162" s="27"/>
      <c r="M162" s="28"/>
      <c r="N162" s="27"/>
      <c r="O162" s="29"/>
      <c r="Q162" s="30"/>
      <c r="R162" s="124"/>
      <c r="S162" s="124"/>
    </row>
    <row r="163" spans="2:20" s="6" customFormat="1" ht="10.9" customHeight="1" x14ac:dyDescent="0.25">
      <c r="B163" s="31"/>
      <c r="C163" s="32"/>
      <c r="D163" s="33"/>
      <c r="E163" s="33"/>
      <c r="F163" s="33"/>
      <c r="G163" s="33"/>
      <c r="H163" s="33"/>
      <c r="I163" s="33"/>
      <c r="J163" s="34" t="s">
        <v>19</v>
      </c>
      <c r="K163" s="34" t="s">
        <v>19</v>
      </c>
      <c r="L163" s="33"/>
      <c r="M163" s="34" t="s">
        <v>19</v>
      </c>
      <c r="N163" s="33"/>
      <c r="O163" s="35"/>
      <c r="Q163" s="30"/>
      <c r="R163" s="124"/>
      <c r="S163" s="124"/>
    </row>
    <row r="164" spans="2:20" ht="45" x14ac:dyDescent="0.25">
      <c r="B164" s="36"/>
      <c r="C164" s="37" t="s">
        <v>61</v>
      </c>
      <c r="D164" s="38"/>
      <c r="E164" s="38"/>
      <c r="G164" s="39" t="s">
        <v>6</v>
      </c>
      <c r="H164" s="40" t="s">
        <v>27</v>
      </c>
      <c r="I164" s="39" t="str">
        <f>IF(J165="H","Hours Worked Weekly","")</f>
        <v>Hours Worked Weekly</v>
      </c>
      <c r="J164" s="41" t="s">
        <v>19</v>
      </c>
      <c r="K164" s="41" t="s">
        <v>19</v>
      </c>
      <c r="L164" s="39" t="s">
        <v>7</v>
      </c>
      <c r="M164" s="39" t="s">
        <v>19</v>
      </c>
      <c r="N164" s="38"/>
      <c r="O164" s="42"/>
      <c r="Q164" s="43"/>
      <c r="R164" s="124"/>
      <c r="S164" s="124"/>
    </row>
    <row r="165" spans="2:20" s="6" customFormat="1" ht="20.45" customHeight="1" x14ac:dyDescent="0.25">
      <c r="B165" s="36"/>
      <c r="C165" s="44" t="str">
        <f>IF(R165,"X","O")</f>
        <v>O</v>
      </c>
      <c r="D165" s="157"/>
      <c r="E165" s="157"/>
      <c r="F165" s="157"/>
      <c r="G165" s="139"/>
      <c r="H165" s="140" t="s">
        <v>17</v>
      </c>
      <c r="I165" s="141">
        <v>0</v>
      </c>
      <c r="J165" s="45" t="str">
        <f>VLOOKUP(H165,VLKP_PAY_FREQ,2,FALSE)</f>
        <v>H</v>
      </c>
      <c r="K165" s="45">
        <f>IF(J165="H",G165*I165*52,G165*J165)</f>
        <v>0</v>
      </c>
      <c r="L165" s="46">
        <f>IFERROR(ROUND(K165/12,2),0)</f>
        <v>0</v>
      </c>
      <c r="M165" s="47"/>
      <c r="N165" s="48"/>
      <c r="O165" s="49"/>
      <c r="Q165" s="30" t="str">
        <f>IF(AND(R165,OR(R167,R168,R169)),ErrMsg_UncheckThreeBelow,"")</f>
        <v/>
      </c>
      <c r="R165" s="124" t="b">
        <v>0</v>
      </c>
      <c r="S165" s="124"/>
      <c r="T165" s="50" t="s">
        <v>51</v>
      </c>
    </row>
    <row r="166" spans="2:20" ht="31.15" customHeight="1" x14ac:dyDescent="0.25">
      <c r="B166" s="51"/>
      <c r="C166" s="52"/>
      <c r="D166" s="52"/>
      <c r="E166" s="52"/>
      <c r="F166" s="21" t="s">
        <v>0</v>
      </c>
      <c r="G166" s="39" t="s">
        <v>1</v>
      </c>
      <c r="H166" s="39" t="s">
        <v>8</v>
      </c>
      <c r="I166" s="53" t="s">
        <v>9</v>
      </c>
      <c r="J166" s="54"/>
      <c r="K166" s="54"/>
      <c r="L166" s="55" t="s">
        <v>32</v>
      </c>
      <c r="M166" s="56"/>
      <c r="N166" s="57" t="s">
        <v>33</v>
      </c>
      <c r="O166" s="42"/>
      <c r="Q166" s="43"/>
      <c r="T166" s="58"/>
    </row>
    <row r="167" spans="2:20" s="6" customFormat="1" ht="20.45" customHeight="1" x14ac:dyDescent="0.25">
      <c r="B167" s="36"/>
      <c r="C167" s="44" t="str">
        <f t="shared" ref="C167:C169" si="57">IF(R167,"X","O")</f>
        <v>O</v>
      </c>
      <c r="D167" s="59" t="s">
        <v>28</v>
      </c>
      <c r="E167" s="60">
        <v>2025</v>
      </c>
      <c r="F167" s="142"/>
      <c r="G167" s="142"/>
      <c r="H167" s="138"/>
      <c r="I167" s="61">
        <f>ROUND(J167,2)</f>
        <v>0</v>
      </c>
      <c r="J167" s="62">
        <f>IF(AND(F167&lt;&gt;"",G167&lt;&gt;""),IF(K167&gt;0,K167,IF(K167&lt;0,0,K167)),0)</f>
        <v>0</v>
      </c>
      <c r="K167" s="62">
        <f>IF(MONTH(F167)=MONTH(G167),((YEAR(G167)-YEAR(F167))*12)-12+(12-MONTH(F167))+MONTH(G167)-1+(EOMONTH(F167,0)-F167+1)/DAY(EOMONTH(F167,0))+(1-(EOMONTH(G167,0)-G167)/DAY(EOMONTH(G167,0))),((YEAR(G167)-YEAR(F167))*12)-12+(12-MONTH(F167))+MONTH(G167)-1+(EOMONTH(F167,0)-F167+1)/DAY(EOMONTH(F167,0))+(1-(EOMONTH(G167,0)-G167)/DAY(EOMONTH(G167,0))))</f>
        <v>3.2258064516129004E-2</v>
      </c>
      <c r="L167" s="63">
        <f>IFERROR(ROUND(IF(AND(F167&lt;&gt;"",G167&lt;&gt;""),H167/I167,0),2),0)</f>
        <v>0</v>
      </c>
      <c r="M167" s="64" t="str">
        <f>IFERROR(IF(((L167-L168)/ABS(L168))&gt;0,"+","")&amp;TEXT(ROUND(((L167-L168)/ABS(L168))*100,2),"0.00")&amp;"%","-")</f>
        <v>-</v>
      </c>
      <c r="N167" s="64" t="str">
        <f>M167</f>
        <v>-</v>
      </c>
      <c r="O167" s="49"/>
      <c r="Q167" s="30" t="str">
        <f>IF(AND(R167,ISBLANK(G167)),
    ErrMsg_CompleteDate,
    IF(AND(R167,ISBLANK(H167)),
        ErrMsg_CompleteEarnings,
        ""))</f>
        <v/>
      </c>
      <c r="R167" s="124" t="b">
        <v>0</v>
      </c>
      <c r="S167" s="124"/>
      <c r="T167" s="50" t="s">
        <v>51</v>
      </c>
    </row>
    <row r="168" spans="2:20" s="6" customFormat="1" ht="20.45" customHeight="1" x14ac:dyDescent="0.25">
      <c r="B168" s="36"/>
      <c r="C168" s="44" t="str">
        <f t="shared" si="57"/>
        <v>O</v>
      </c>
      <c r="D168" s="59" t="s">
        <v>18</v>
      </c>
      <c r="E168" s="60">
        <v>2024</v>
      </c>
      <c r="F168" s="142">
        <v>45292</v>
      </c>
      <c r="G168" s="142">
        <v>45657</v>
      </c>
      <c r="H168" s="143"/>
      <c r="I168" s="61">
        <f>ROUND(J168,2)</f>
        <v>12</v>
      </c>
      <c r="J168" s="62">
        <f>IF(AND(F168&lt;&gt;"",G168&lt;&gt;""),IF(K168&gt;0,K168,IF(K168&lt;0,0,K168)),0)</f>
        <v>12</v>
      </c>
      <c r="K168" s="62">
        <f t="shared" ref="K168:K169" si="58">IF(MONTH(F168)=MONTH(G168),((YEAR(G168)-YEAR(F168))*12)-12+(12-MONTH(F168))+MONTH(G168)-1+(EOMONTH(F168,0)-F168+1)/DAY(EOMONTH(F168,0))+(1-(EOMONTH(G168,0)-G168)/DAY(EOMONTH(G168,0))),((YEAR(G168)-YEAR(F168))*12)-12+(12-MONTH(F168))+MONTH(G168)-1+(EOMONTH(F168,0)-F168+1)/DAY(EOMONTH(F168,0))+(1-(EOMONTH(G168,0)-G168)/DAY(EOMONTH(G168,0))))</f>
        <v>12</v>
      </c>
      <c r="L168" s="63">
        <f t="shared" ref="L168:L169" si="59">IFERROR(ROUND(IF(AND(F168&lt;&gt;"",G168&lt;&gt;""),H168/I168,0),2),0)</f>
        <v>0</v>
      </c>
      <c r="M168" s="64" t="str">
        <f>IFERROR(IF(((L168-L169)/ABS(L169))&gt;0,"+","")&amp;TEXT(ROUND(((L168-L169)/ABS(L169))*100,2),"0.00")&amp;"%","-")</f>
        <v>-</v>
      </c>
      <c r="N168" s="64" t="str">
        <f>M168</f>
        <v>-</v>
      </c>
      <c r="O168" s="49"/>
      <c r="Q168" s="30" t="str">
        <f>IF(AND(R168,ISBLANK(G168)),
    ErrMsg_CompleteDate,
    IF(AND(R168,ISBLANK(H168)),
        ErrMsg_CompleteEarnings,
        ""))</f>
        <v/>
      </c>
      <c r="R168" s="124" t="b">
        <v>0</v>
      </c>
      <c r="S168" s="124"/>
      <c r="T168" s="50" t="s">
        <v>51</v>
      </c>
    </row>
    <row r="169" spans="2:20" s="6" customFormat="1" ht="20.45" customHeight="1" x14ac:dyDescent="0.25">
      <c r="B169" s="36"/>
      <c r="C169" s="44" t="str">
        <f t="shared" si="57"/>
        <v>O</v>
      </c>
      <c r="D169" s="59" t="s">
        <v>18</v>
      </c>
      <c r="E169" s="60">
        <v>2023</v>
      </c>
      <c r="F169" s="142">
        <v>44927</v>
      </c>
      <c r="G169" s="142">
        <v>45291</v>
      </c>
      <c r="H169" s="138"/>
      <c r="I169" s="65">
        <f>ROUND(J169,2)</f>
        <v>12</v>
      </c>
      <c r="J169" s="62">
        <f>IF(AND(F169&lt;&gt;"",G169&lt;&gt;""),IF(K169&gt;0,K169,IF(K169&lt;0,0,K169)),0)</f>
        <v>12</v>
      </c>
      <c r="K169" s="62">
        <f t="shared" si="58"/>
        <v>12</v>
      </c>
      <c r="L169" s="63">
        <f t="shared" si="59"/>
        <v>0</v>
      </c>
      <c r="M169" s="66" t="s">
        <v>21</v>
      </c>
      <c r="N169" s="64" t="str">
        <f>M169</f>
        <v>-</v>
      </c>
      <c r="O169" s="49"/>
      <c r="Q169" s="30" t="str">
        <f>IF(AND(R169,ISBLANK(G169)),
    ErrMsg_CompleteDate,
    IF(AND(R169,ISBLANK(H169)),
        ErrMsg_CompleteEarnings,
        ""))</f>
        <v/>
      </c>
      <c r="R169" s="124" t="b">
        <v>0</v>
      </c>
      <c r="S169" s="124"/>
      <c r="T169" s="50" t="s">
        <v>51</v>
      </c>
    </row>
    <row r="170" spans="2:20" ht="15.75" thickBot="1" x14ac:dyDescent="0.3">
      <c r="B170" s="36"/>
      <c r="O170" s="42"/>
      <c r="Q170" s="43"/>
    </row>
    <row r="171" spans="2:20" s="6" customFormat="1" ht="20.45" customHeight="1" thickBot="1" x14ac:dyDescent="0.3">
      <c r="B171" s="36"/>
      <c r="D171" s="145" t="s">
        <v>29</v>
      </c>
      <c r="E171" s="146"/>
      <c r="F171" s="146"/>
      <c r="G171" s="146"/>
      <c r="H171" s="146"/>
      <c r="I171" s="146"/>
      <c r="J171" s="68"/>
      <c r="K171" s="68">
        <f>ROUND(IF(C165="X",L165,0)+IFERROR(SUMIF(C167:C169,"=X",H167:H169)/SUMIF(C167:C169,"=X",I167:I169),0),2)</f>
        <v>0</v>
      </c>
      <c r="L171" s="69">
        <f>IF(COUNTBLANK(Q162:Q172)&lt;&gt;ROWS(Q162:Q172),"ERROR",K171)</f>
        <v>0</v>
      </c>
      <c r="M171" s="70"/>
      <c r="N171" s="71"/>
      <c r="O171" s="49"/>
      <c r="Q171" s="30"/>
      <c r="R171" s="124"/>
      <c r="S171" s="124"/>
    </row>
    <row r="172" spans="2:20" ht="15.75" thickBot="1" x14ac:dyDescent="0.3">
      <c r="B172" s="72"/>
      <c r="C172" s="73"/>
      <c r="D172" s="73"/>
      <c r="E172" s="73"/>
      <c r="F172" s="73"/>
      <c r="G172" s="73"/>
      <c r="H172" s="73"/>
      <c r="I172" s="73"/>
      <c r="J172" s="74" t="s">
        <v>19</v>
      </c>
      <c r="K172" s="74" t="s">
        <v>19</v>
      </c>
      <c r="L172" s="73"/>
      <c r="M172" s="75" t="s">
        <v>19</v>
      </c>
      <c r="N172" s="73"/>
      <c r="O172" s="76"/>
      <c r="Q172" s="43"/>
    </row>
    <row r="173" spans="2:20" s="6" customFormat="1" ht="19.899999999999999" customHeight="1" thickBot="1" x14ac:dyDescent="0.3">
      <c r="B173" s="25"/>
      <c r="C173" s="26" t="s">
        <v>2</v>
      </c>
      <c r="D173" s="27"/>
      <c r="E173" s="27"/>
      <c r="F173" s="27"/>
      <c r="G173" s="27"/>
      <c r="H173" s="27"/>
      <c r="I173" s="27"/>
      <c r="J173" s="28"/>
      <c r="K173" s="28"/>
      <c r="L173" s="27"/>
      <c r="M173" s="28"/>
      <c r="N173" s="27"/>
      <c r="O173" s="29"/>
      <c r="Q173" s="30"/>
      <c r="R173" s="124"/>
      <c r="S173" s="124"/>
    </row>
    <row r="174" spans="2:20" x14ac:dyDescent="0.25">
      <c r="B174" s="31"/>
      <c r="C174" s="77"/>
      <c r="D174" s="77"/>
      <c r="E174" s="77"/>
      <c r="F174" s="77"/>
      <c r="G174" s="77"/>
      <c r="H174" s="77"/>
      <c r="I174" s="77"/>
      <c r="J174" s="78" t="s">
        <v>19</v>
      </c>
      <c r="K174" s="78" t="s">
        <v>19</v>
      </c>
      <c r="L174" s="77"/>
      <c r="M174" s="78" t="s">
        <v>19</v>
      </c>
      <c r="N174" s="77"/>
      <c r="O174" s="79"/>
      <c r="Q174" s="43"/>
    </row>
    <row r="175" spans="2:20" ht="30" x14ac:dyDescent="0.25">
      <c r="B175" s="36"/>
      <c r="C175" s="37" t="s">
        <v>61</v>
      </c>
      <c r="D175" s="80"/>
      <c r="E175" s="80"/>
      <c r="F175" s="39" t="s">
        <v>0</v>
      </c>
      <c r="G175" s="39" t="s">
        <v>1</v>
      </c>
      <c r="H175" s="39" t="s">
        <v>8</v>
      </c>
      <c r="I175" s="53" t="s">
        <v>9</v>
      </c>
      <c r="J175" s="81" t="s">
        <v>19</v>
      </c>
      <c r="K175" s="81" t="s">
        <v>19</v>
      </c>
      <c r="L175" s="55" t="s">
        <v>10</v>
      </c>
      <c r="M175" s="55" t="s">
        <v>19</v>
      </c>
      <c r="N175" s="57" t="s">
        <v>33</v>
      </c>
      <c r="O175" s="42"/>
      <c r="Q175" s="43"/>
      <c r="R175" s="125" t="b">
        <v>0</v>
      </c>
      <c r="S175" s="125" t="b">
        <v>1</v>
      </c>
      <c r="T175" s="58" t="s">
        <v>52</v>
      </c>
    </row>
    <row r="176" spans="2:20" s="6" customFormat="1" ht="20.45" customHeight="1" x14ac:dyDescent="0.25">
      <c r="B176" s="36"/>
      <c r="C176" s="44" t="str">
        <f t="shared" ref="C176:C178" si="60">IF(R176,"X","O")</f>
        <v>O</v>
      </c>
      <c r="D176" s="59" t="s">
        <v>28</v>
      </c>
      <c r="E176" s="60">
        <v>2025</v>
      </c>
      <c r="F176" s="142"/>
      <c r="G176" s="142"/>
      <c r="H176" s="138"/>
      <c r="I176" s="65">
        <f>IF(R175=S175,"",
    IF(R175,
        12,
        ROUND(J176,2)))</f>
        <v>0</v>
      </c>
      <c r="J176" s="65">
        <f>IF(AND(F176&lt;&gt;"",G176&lt;&gt;""),IF(K176&gt;0,K176,IF(K176&lt;0,0,K176)),0)</f>
        <v>0</v>
      </c>
      <c r="K176" s="65">
        <f>IF(MONTH(F176)=MONTH(G176),((YEAR(G176)-YEAR(F176))*12)-12+(12-MONTH(F176))+MONTH(G176)-1+(EOMONTH(F176,0)-F176+1)/DAY(EOMONTH(F176,0))+(1-(EOMONTH(G176,0)-G176)/DAY(EOMONTH(G176,0))),((YEAR(G176)-YEAR(F176))*12)-12+(12-MONTH(F176))+MONTH(G176)-1+(EOMONTH(F176,0)-F176+1)/DAY(EOMONTH(F176,0))+(1-(EOMONTH(G176,0)-G176)/DAY(EOMONTH(G176,0))))</f>
        <v>3.2258064516129004E-2</v>
      </c>
      <c r="L176" s="63">
        <f>IFERROR(ROUND(IF(AND(F176&lt;&gt;"",G176&lt;&gt;""),H176/I176,0),2),0)</f>
        <v>0</v>
      </c>
      <c r="M176" s="64" t="str">
        <f t="shared" ref="M176:M177" si="61">IFERROR(IF(((L176-L177)/ABS(L177))&gt;0,"+","")&amp;TEXT(ROUND(((L176-L177)/ABS(L177))*100,2),"0.00")&amp;"%","-")</f>
        <v>-</v>
      </c>
      <c r="N176" s="64" t="str">
        <f>M176</f>
        <v>-</v>
      </c>
      <c r="O176" s="49"/>
      <c r="Q176" s="30" t="str">
        <f>IF(AND(OR(G176&lt;&gt;"",H176&lt;&gt;""),R175=S175),
    ErrMsg_CheckAorY,
    IF(AND(R176,OR(R175,S175),ISBLANK(G176)),
        ErrMsg_CompleteDate,
        IF(AND(R176,OR(R175,S175),ISBLANK(H176)),
            ErrMsg_CompleteEarnings,
            ""
)))</f>
        <v/>
      </c>
      <c r="R176" s="125" t="b">
        <v>0</v>
      </c>
      <c r="S176" s="124"/>
      <c r="T176" s="50" t="s">
        <v>51</v>
      </c>
    </row>
    <row r="177" spans="2:20" s="6" customFormat="1" ht="20.45" customHeight="1" x14ac:dyDescent="0.25">
      <c r="B177" s="36"/>
      <c r="C177" s="44" t="str">
        <f t="shared" si="60"/>
        <v>O</v>
      </c>
      <c r="D177" s="59" t="s">
        <v>18</v>
      </c>
      <c r="E177" s="60">
        <v>2024</v>
      </c>
      <c r="F177" s="142">
        <v>45292</v>
      </c>
      <c r="G177" s="142">
        <v>45657</v>
      </c>
      <c r="H177" s="138"/>
      <c r="I177" s="65">
        <f>ROUND(J177,2)</f>
        <v>12</v>
      </c>
      <c r="J177" s="65">
        <f>IF(AND(F177&lt;&gt;"",G177&lt;&gt;""),IF(K177&gt;0,K177,IF(K177&lt;0,0,K177)),0)</f>
        <v>12</v>
      </c>
      <c r="K177" s="65">
        <f t="shared" ref="K177:K178" si="62">IF(MONTH(F177)=MONTH(G177),((YEAR(G177)-YEAR(F177))*12)-12+(12-MONTH(F177))+MONTH(G177)-1+(EOMONTH(F177,0)-F177+1)/DAY(EOMONTH(F177,0))+(1-(EOMONTH(G177,0)-G177)/DAY(EOMONTH(G177,0))),((YEAR(G177)-YEAR(F177))*12)-12+(12-MONTH(F177))+MONTH(G177)-1+(EOMONTH(F177,0)-F177+1)/DAY(EOMONTH(F177,0))+(1-(EOMONTH(G177,0)-G177)/DAY(EOMONTH(G177,0))))</f>
        <v>12</v>
      </c>
      <c r="L177" s="63">
        <f t="shared" ref="L177:L178" si="63">IFERROR(ROUND(IF(AND(F177&lt;&gt;"",G177&lt;&gt;""),H177/I177,0),2),0)</f>
        <v>0</v>
      </c>
      <c r="M177" s="64" t="str">
        <f t="shared" si="61"/>
        <v>-</v>
      </c>
      <c r="N177" s="64" t="str">
        <f>M177</f>
        <v>-</v>
      </c>
      <c r="O177" s="49"/>
      <c r="Q177" s="30" t="str">
        <f>IF(AND(R177,ISBLANK(G177)),
    ErrMsg_CompleteDate,
    IF(AND(R177,ISBLANK(H177)),
        ErrMsg_CompleteEarnings,
        ""))</f>
        <v/>
      </c>
      <c r="R177" s="125" t="b">
        <v>0</v>
      </c>
      <c r="S177" s="124"/>
      <c r="T177" s="50" t="s">
        <v>51</v>
      </c>
    </row>
    <row r="178" spans="2:20" s="6" customFormat="1" ht="20.45" customHeight="1" x14ac:dyDescent="0.25">
      <c r="B178" s="36"/>
      <c r="C178" s="44" t="str">
        <f t="shared" si="60"/>
        <v>O</v>
      </c>
      <c r="D178" s="59" t="s">
        <v>18</v>
      </c>
      <c r="E178" s="60">
        <v>2023</v>
      </c>
      <c r="F178" s="142">
        <v>44927</v>
      </c>
      <c r="G178" s="142">
        <v>45291</v>
      </c>
      <c r="H178" s="138"/>
      <c r="I178" s="65">
        <f>ROUND(J178,2)</f>
        <v>12</v>
      </c>
      <c r="J178" s="65">
        <f>IF(AND(F178&lt;&gt;"",G178&lt;&gt;""),IF(K178&gt;0,K178,IF(K178&lt;0,0,K178)),0)</f>
        <v>12</v>
      </c>
      <c r="K178" s="65">
        <f t="shared" si="62"/>
        <v>12</v>
      </c>
      <c r="L178" s="63">
        <f t="shared" si="63"/>
        <v>0</v>
      </c>
      <c r="M178" s="66" t="s">
        <v>21</v>
      </c>
      <c r="N178" s="64" t="str">
        <f>M178</f>
        <v>-</v>
      </c>
      <c r="O178" s="49"/>
      <c r="Q178" s="30" t="str">
        <f>IF(AND(R178,ISBLANK(G178)),
    ErrMsg_CompleteDate,
    IF(AND(R178,ISBLANK(H178)),
        ErrMsg_CompleteEarnings,
        ""))</f>
        <v/>
      </c>
      <c r="R178" s="125" t="b">
        <v>0</v>
      </c>
      <c r="S178" s="124"/>
      <c r="T178" s="50" t="s">
        <v>51</v>
      </c>
    </row>
    <row r="179" spans="2:20" ht="15.75" thickBot="1" x14ac:dyDescent="0.3">
      <c r="B179" s="36"/>
      <c r="O179" s="42"/>
      <c r="Q179" s="43"/>
    </row>
    <row r="180" spans="2:20" s="6" customFormat="1" ht="20.45" customHeight="1" thickBot="1" x14ac:dyDescent="0.3">
      <c r="B180" s="36"/>
      <c r="D180" s="145" t="s">
        <v>11</v>
      </c>
      <c r="E180" s="146"/>
      <c r="F180" s="146"/>
      <c r="G180" s="146"/>
      <c r="H180" s="146"/>
      <c r="I180" s="146"/>
      <c r="J180" s="68"/>
      <c r="K180" s="68">
        <f>ROUND(IFERROR(SUMIF(C176:C178,"=X",H176:H178)/SUMIF(C176:C178,"=X",I176:I178),0),2)</f>
        <v>0</v>
      </c>
      <c r="L180" s="69">
        <f>IF(COUNTBLANK(Q173:Q181)&lt;&gt;ROWS(Q173:Q181),"ERROR",K180)</f>
        <v>0</v>
      </c>
      <c r="M180" s="70"/>
      <c r="N180" s="71"/>
      <c r="O180" s="49"/>
      <c r="Q180" s="30"/>
      <c r="R180" s="124"/>
      <c r="S180" s="124"/>
    </row>
    <row r="181" spans="2:20" ht="15.75" thickBot="1" x14ac:dyDescent="0.3">
      <c r="B181" s="72"/>
      <c r="C181" s="73"/>
      <c r="D181" s="73"/>
      <c r="E181" s="73"/>
      <c r="F181" s="73"/>
      <c r="G181" s="73"/>
      <c r="H181" s="73"/>
      <c r="I181" s="73"/>
      <c r="J181" s="75"/>
      <c r="K181" s="75"/>
      <c r="L181" s="73"/>
      <c r="M181" s="75"/>
      <c r="N181" s="73"/>
      <c r="O181" s="76"/>
      <c r="Q181" s="43"/>
    </row>
    <row r="182" spans="2:20" s="6" customFormat="1" ht="19.899999999999999" customHeight="1" thickBot="1" x14ac:dyDescent="0.3">
      <c r="B182" s="25"/>
      <c r="C182" s="26" t="s">
        <v>3</v>
      </c>
      <c r="D182" s="27"/>
      <c r="E182" s="27"/>
      <c r="F182" s="27"/>
      <c r="G182" s="27"/>
      <c r="H182" s="27"/>
      <c r="I182" s="27"/>
      <c r="J182" s="28"/>
      <c r="K182" s="28"/>
      <c r="L182" s="27"/>
      <c r="M182" s="28"/>
      <c r="N182" s="27"/>
      <c r="O182" s="29"/>
      <c r="Q182" s="30"/>
      <c r="R182" s="124"/>
      <c r="S182" s="124"/>
    </row>
    <row r="183" spans="2:20" x14ac:dyDescent="0.25">
      <c r="B183" s="31"/>
      <c r="C183" s="77"/>
      <c r="D183" s="77"/>
      <c r="E183" s="77"/>
      <c r="F183" s="77"/>
      <c r="G183" s="77"/>
      <c r="H183" s="77"/>
      <c r="I183" s="77"/>
      <c r="J183" s="78" t="s">
        <v>19</v>
      </c>
      <c r="K183" s="78" t="s">
        <v>19</v>
      </c>
      <c r="L183" s="77"/>
      <c r="M183" s="78" t="s">
        <v>19</v>
      </c>
      <c r="N183" s="77"/>
      <c r="O183" s="79"/>
      <c r="Q183" s="43"/>
    </row>
    <row r="184" spans="2:20" ht="30" x14ac:dyDescent="0.25">
      <c r="B184" s="36"/>
      <c r="C184" s="37" t="s">
        <v>61</v>
      </c>
      <c r="D184" s="80"/>
      <c r="E184" s="80"/>
      <c r="F184" s="39" t="s">
        <v>0</v>
      </c>
      <c r="G184" s="39" t="s">
        <v>1</v>
      </c>
      <c r="H184" s="39" t="s">
        <v>8</v>
      </c>
      <c r="I184" s="53" t="s">
        <v>9</v>
      </c>
      <c r="J184" s="81" t="s">
        <v>19</v>
      </c>
      <c r="K184" s="81" t="s">
        <v>19</v>
      </c>
      <c r="L184" s="55" t="s">
        <v>10</v>
      </c>
      <c r="M184" s="55"/>
      <c r="N184" s="57" t="s">
        <v>33</v>
      </c>
      <c r="O184" s="42"/>
      <c r="Q184" s="43"/>
      <c r="R184" s="125" t="b">
        <v>0</v>
      </c>
      <c r="S184" s="125" t="b">
        <v>1</v>
      </c>
      <c r="T184" s="58" t="s">
        <v>52</v>
      </c>
    </row>
    <row r="185" spans="2:20" s="6" customFormat="1" ht="20.45" customHeight="1" x14ac:dyDescent="0.25">
      <c r="B185" s="36"/>
      <c r="C185" s="44" t="str">
        <f t="shared" ref="C185:C187" si="64">IF(R185,"X","O")</f>
        <v>O</v>
      </c>
      <c r="D185" s="59" t="s">
        <v>28</v>
      </c>
      <c r="E185" s="60">
        <v>2025</v>
      </c>
      <c r="F185" s="142"/>
      <c r="G185" s="142"/>
      <c r="H185" s="138"/>
      <c r="I185" s="65">
        <f>IF(R184=S184,"",
    IF(R184,
        12,
        ROUND(J185,2)))</f>
        <v>0</v>
      </c>
      <c r="J185" s="65">
        <f>IF(AND(F185&lt;&gt;"",G185&lt;&gt;""),IF(K185&gt;0,K185,IF(K185&lt;0,0,K185)),0)</f>
        <v>0</v>
      </c>
      <c r="K185" s="65">
        <f>IF(MONTH(F185)=MONTH(G185),((YEAR(G185)-YEAR(F185))*12)-12+(12-MONTH(F185))+MONTH(G185)-1+(EOMONTH(F185,0)-F185+1)/DAY(EOMONTH(F185,0))+(1-(EOMONTH(G185,0)-G185)/DAY(EOMONTH(G185,0))),((YEAR(G185)-YEAR(F185))*12)-12+(12-MONTH(F185))+MONTH(G185)-1+(EOMONTH(F185,0)-F185+1)/DAY(EOMONTH(F185,0))+(1-(EOMONTH(G185,0)-G185)/DAY(EOMONTH(G185,0))))</f>
        <v>3.2258064516129004E-2</v>
      </c>
      <c r="L185" s="63">
        <f>IFERROR(ROUND(IF(AND(F185&lt;&gt;"",G185&lt;&gt;""),H185/I185,0),2),0)</f>
        <v>0</v>
      </c>
      <c r="M185" s="64" t="str">
        <f t="shared" ref="M185:M186" si="65">IFERROR(IF(((L185-L186)/ABS(L186))&gt;0,"+","")&amp;TEXT(ROUND(((L185-L186)/ABS(L186))*100,2),"0.00")&amp;"%","-")</f>
        <v>-</v>
      </c>
      <c r="N185" s="64" t="str">
        <f>M185</f>
        <v>-</v>
      </c>
      <c r="O185" s="49"/>
      <c r="Q185" s="30" t="str">
        <f>IF(AND(OR(G185&lt;&gt;"",H185&lt;&gt;""),R184=S184),
    ErrMsg_CheckAorY,
    IF(AND(R185,OR(R184,S184),ISBLANK(G185)),
        ErrMsg_CompleteDate,
        IF(AND(R185,OR(R184,S184),ISBLANK(H185)),
            ErrMsg_CompleteEarnings,
            ""
)))</f>
        <v/>
      </c>
      <c r="R185" s="125" t="b">
        <v>0</v>
      </c>
      <c r="S185" s="124"/>
      <c r="T185" s="50" t="s">
        <v>51</v>
      </c>
    </row>
    <row r="186" spans="2:20" s="6" customFormat="1" ht="20.45" customHeight="1" x14ac:dyDescent="0.25">
      <c r="B186" s="36"/>
      <c r="C186" s="44" t="str">
        <f t="shared" si="64"/>
        <v>O</v>
      </c>
      <c r="D186" s="59" t="s">
        <v>18</v>
      </c>
      <c r="E186" s="60">
        <v>2024</v>
      </c>
      <c r="F186" s="142">
        <v>45292</v>
      </c>
      <c r="G186" s="142">
        <v>45657</v>
      </c>
      <c r="H186" s="138"/>
      <c r="I186" s="65">
        <f>ROUND(J186,2)</f>
        <v>12</v>
      </c>
      <c r="J186" s="65">
        <f>IF(AND(F186&lt;&gt;"",G186&lt;&gt;""),IF(K186&gt;0,K186,IF(K186&lt;0,0,K186)),0)</f>
        <v>12</v>
      </c>
      <c r="K186" s="65">
        <f t="shared" ref="K186:K187" si="66">IF(MONTH(F186)=MONTH(G186),((YEAR(G186)-YEAR(F186))*12)-12+(12-MONTH(F186))+MONTH(G186)-1+(EOMONTH(F186,0)-F186+1)/DAY(EOMONTH(F186,0))+(1-(EOMONTH(G186,0)-G186)/DAY(EOMONTH(G186,0))),((YEAR(G186)-YEAR(F186))*12)-12+(12-MONTH(F186))+MONTH(G186)-1+(EOMONTH(F186,0)-F186+1)/DAY(EOMONTH(F186,0))+(1-(EOMONTH(G186,0)-G186)/DAY(EOMONTH(G186,0))))</f>
        <v>12</v>
      </c>
      <c r="L186" s="63">
        <f>IFERROR(ROUND(IF(AND(F186&lt;&gt;"",G186&lt;&gt;""),H186/I186,0),2),0)</f>
        <v>0</v>
      </c>
      <c r="M186" s="64" t="str">
        <f t="shared" si="65"/>
        <v>-</v>
      </c>
      <c r="N186" s="64" t="str">
        <f>M186</f>
        <v>-</v>
      </c>
      <c r="O186" s="49"/>
      <c r="Q186" s="30" t="str">
        <f>IF(AND(R186,ISBLANK(G186)),
    ErrMsg_CompleteDate,
    IF(AND(R186,ISBLANK(H186)),
        ErrMsg_CompleteEarnings,
        ""))</f>
        <v/>
      </c>
      <c r="R186" s="125" t="b">
        <v>0</v>
      </c>
      <c r="S186" s="124"/>
      <c r="T186" s="50" t="s">
        <v>51</v>
      </c>
    </row>
    <row r="187" spans="2:20" s="6" customFormat="1" ht="20.45" customHeight="1" x14ac:dyDescent="0.25">
      <c r="B187" s="36"/>
      <c r="C187" s="44" t="str">
        <f t="shared" si="64"/>
        <v>O</v>
      </c>
      <c r="D187" s="59" t="s">
        <v>18</v>
      </c>
      <c r="E187" s="60">
        <v>2023</v>
      </c>
      <c r="F187" s="142">
        <v>44927</v>
      </c>
      <c r="G187" s="142">
        <v>45291</v>
      </c>
      <c r="H187" s="138"/>
      <c r="I187" s="65">
        <f>ROUND(J187,2)</f>
        <v>12</v>
      </c>
      <c r="J187" s="65">
        <f>IF(AND(F187&lt;&gt;"",G187&lt;&gt;""),IF(K187&gt;0,K187,IF(K187&lt;0,0,K187)),0)</f>
        <v>12</v>
      </c>
      <c r="K187" s="65">
        <f t="shared" si="66"/>
        <v>12</v>
      </c>
      <c r="L187" s="63">
        <f t="shared" ref="L187" si="67">IFERROR(ROUND(IF(AND(F187&lt;&gt;"",G187&lt;&gt;""),H187/I187,0),2),0)</f>
        <v>0</v>
      </c>
      <c r="M187" s="66" t="s">
        <v>21</v>
      </c>
      <c r="N187" s="64" t="str">
        <f>M187</f>
        <v>-</v>
      </c>
      <c r="O187" s="49"/>
      <c r="Q187" s="30" t="str">
        <f>IF(AND(R187,ISBLANK(G187)),
    ErrMsg_CompleteDate,
    IF(AND(R187,ISBLANK(H187)),
        ErrMsg_CompleteEarnings,
        ""))</f>
        <v/>
      </c>
      <c r="R187" s="125" t="b">
        <v>0</v>
      </c>
      <c r="S187" s="124"/>
      <c r="T187" s="50" t="s">
        <v>51</v>
      </c>
    </row>
    <row r="188" spans="2:20" ht="15.75" thickBot="1" x14ac:dyDescent="0.3">
      <c r="B188" s="36"/>
      <c r="O188" s="42"/>
      <c r="Q188" s="43"/>
    </row>
    <row r="189" spans="2:20" s="6" customFormat="1" ht="21" customHeight="1" thickBot="1" x14ac:dyDescent="0.3">
      <c r="B189" s="36"/>
      <c r="D189" s="145" t="s">
        <v>12</v>
      </c>
      <c r="E189" s="146"/>
      <c r="F189" s="146"/>
      <c r="G189" s="146"/>
      <c r="H189" s="146"/>
      <c r="I189" s="146"/>
      <c r="J189" s="68"/>
      <c r="K189" s="68">
        <f>ROUND(IFERROR(SUMIF(C185:C187,"=X",H185:H187)/SUMIF(C185:C187,"=X",I185:I187),0),2)</f>
        <v>0</v>
      </c>
      <c r="L189" s="69">
        <f>IF(COUNTBLANK(Q182:Q190)&lt;&gt;ROWS(Q182:Q190),"ERROR",K189)</f>
        <v>0</v>
      </c>
      <c r="M189" s="70"/>
      <c r="N189" s="71"/>
      <c r="O189" s="49"/>
      <c r="Q189" s="30"/>
      <c r="R189" s="124"/>
      <c r="S189" s="124"/>
    </row>
    <row r="190" spans="2:20" ht="15.75" thickBot="1" x14ac:dyDescent="0.3">
      <c r="B190" s="72"/>
      <c r="C190" s="73"/>
      <c r="D190" s="73"/>
      <c r="E190" s="73"/>
      <c r="F190" s="73"/>
      <c r="G190" s="73"/>
      <c r="H190" s="73"/>
      <c r="I190" s="73"/>
      <c r="J190" s="75"/>
      <c r="K190" s="75"/>
      <c r="L190" s="73"/>
      <c r="M190" s="75"/>
      <c r="N190" s="73"/>
      <c r="O190" s="76"/>
      <c r="Q190" s="43"/>
    </row>
    <row r="191" spans="2:20" s="6" customFormat="1" ht="19.899999999999999" customHeight="1" thickBot="1" x14ac:dyDescent="0.3">
      <c r="B191" s="25"/>
      <c r="C191" s="26" t="s">
        <v>20</v>
      </c>
      <c r="D191" s="27"/>
      <c r="E191" s="27"/>
      <c r="F191" s="27"/>
      <c r="G191" s="27"/>
      <c r="H191" s="27"/>
      <c r="I191" s="27"/>
      <c r="J191" s="28"/>
      <c r="K191" s="28"/>
      <c r="L191" s="27"/>
      <c r="M191" s="28"/>
      <c r="N191" s="27"/>
      <c r="O191" s="29"/>
      <c r="Q191" s="30"/>
      <c r="R191" s="124"/>
      <c r="S191" s="124"/>
    </row>
    <row r="192" spans="2:20" x14ac:dyDescent="0.25">
      <c r="B192" s="82"/>
      <c r="C192" s="77"/>
      <c r="D192" s="77"/>
      <c r="E192" s="77"/>
      <c r="F192" s="77"/>
      <c r="G192" s="77"/>
      <c r="H192" s="77"/>
      <c r="I192" s="77"/>
      <c r="J192" s="78" t="s">
        <v>19</v>
      </c>
      <c r="K192" s="78" t="s">
        <v>19</v>
      </c>
      <c r="L192" s="77"/>
      <c r="M192" s="78" t="s">
        <v>19</v>
      </c>
      <c r="N192" s="77"/>
      <c r="O192" s="83"/>
      <c r="Q192" s="43"/>
    </row>
    <row r="193" spans="2:20" ht="30" x14ac:dyDescent="0.25">
      <c r="B193" s="84"/>
      <c r="C193" s="37" t="s">
        <v>61</v>
      </c>
      <c r="D193" s="80"/>
      <c r="E193" s="80"/>
      <c r="F193" s="39" t="s">
        <v>0</v>
      </c>
      <c r="G193" s="39" t="s">
        <v>1</v>
      </c>
      <c r="H193" s="39" t="s">
        <v>8</v>
      </c>
      <c r="I193" s="53" t="s">
        <v>9</v>
      </c>
      <c r="J193" s="81" t="s">
        <v>19</v>
      </c>
      <c r="K193" s="81" t="s">
        <v>19</v>
      </c>
      <c r="L193" s="55" t="s">
        <v>10</v>
      </c>
      <c r="M193" s="55"/>
      <c r="N193" s="57" t="s">
        <v>33</v>
      </c>
      <c r="O193" s="85"/>
      <c r="Q193" s="43"/>
      <c r="R193" s="125" t="b">
        <v>0</v>
      </c>
      <c r="S193" s="125" t="b">
        <v>1</v>
      </c>
      <c r="T193" s="58" t="s">
        <v>52</v>
      </c>
    </row>
    <row r="194" spans="2:20" s="6" customFormat="1" ht="20.45" customHeight="1" x14ac:dyDescent="0.25">
      <c r="B194" s="84"/>
      <c r="C194" s="44" t="str">
        <f t="shared" ref="C194:C196" si="68">IF(R194,"X","O")</f>
        <v>O</v>
      </c>
      <c r="D194" s="59" t="s">
        <v>28</v>
      </c>
      <c r="E194" s="60">
        <v>2025</v>
      </c>
      <c r="F194" s="142"/>
      <c r="G194" s="142"/>
      <c r="H194" s="138"/>
      <c r="I194" s="65">
        <f>IF(R193=S193,"",
    IF(R193,
        12,
        ROUND(J194,2)))</f>
        <v>0</v>
      </c>
      <c r="J194" s="65">
        <f>IF(AND(F194&lt;&gt;"",G194&lt;&gt;""),IF(K194&gt;0,K194,IF(K194&lt;0,0,K194)),0)</f>
        <v>0</v>
      </c>
      <c r="K194" s="65">
        <f>IF(MONTH(F194)=MONTH(G194),((YEAR(G194)-YEAR(F194))*12)-12+(12-MONTH(F194))+MONTH(G194)-1+(EOMONTH(F194,0)-F194+1)/DAY(EOMONTH(F194,0))+(1-(EOMONTH(G194,0)-G194)/DAY(EOMONTH(G194,0))),((YEAR(G194)-YEAR(F194))*12)-12+(12-MONTH(F194))+MONTH(G194)-1+(EOMONTH(F194,0)-F194+1)/DAY(EOMONTH(F194,0))+(1-(EOMONTH(G194,0)-G194)/DAY(EOMONTH(G194,0))))</f>
        <v>3.2258064516129004E-2</v>
      </c>
      <c r="L194" s="63">
        <f>IFERROR(ROUND(IF(AND(F194&lt;&gt;"",G194&lt;&gt;""),H194/I194,0),2),0)</f>
        <v>0</v>
      </c>
      <c r="M194" s="64" t="str">
        <f t="shared" ref="M194:M195" si="69">IFERROR(IF(((L194-L195)/ABS(L195))&gt;0,"+","")&amp;TEXT(ROUND(((L194-L195)/ABS(L195))*100,2),"0.00")&amp;"%","-")</f>
        <v>-</v>
      </c>
      <c r="N194" s="64" t="str">
        <f>M194</f>
        <v>-</v>
      </c>
      <c r="O194" s="86"/>
      <c r="Q194" s="30" t="str">
        <f>IF(AND(OR(G194&lt;&gt;"",H194&lt;&gt;""),R193=S193),
    ErrMsg_CheckAorY,
    IF(AND(R194,OR(R193,S193),ISBLANK(G194)),
        ErrMsg_CompleteDate,
        IF(AND(R194,OR(R193,S193),ISBLANK(H194)),
            ErrMsg_CompleteEarnings,
            ""
)))</f>
        <v/>
      </c>
      <c r="R194" s="124" t="b">
        <v>0</v>
      </c>
      <c r="S194" s="124"/>
      <c r="T194" s="50" t="s">
        <v>51</v>
      </c>
    </row>
    <row r="195" spans="2:20" s="6" customFormat="1" ht="20.45" customHeight="1" x14ac:dyDescent="0.25">
      <c r="B195" s="84"/>
      <c r="C195" s="44" t="str">
        <f t="shared" si="68"/>
        <v>O</v>
      </c>
      <c r="D195" s="59" t="s">
        <v>18</v>
      </c>
      <c r="E195" s="60">
        <v>2024</v>
      </c>
      <c r="F195" s="142">
        <v>45292</v>
      </c>
      <c r="G195" s="142">
        <v>45657</v>
      </c>
      <c r="H195" s="138"/>
      <c r="I195" s="65">
        <f>ROUND(J195,2)</f>
        <v>12</v>
      </c>
      <c r="J195" s="65">
        <f>IF(AND(F195&lt;&gt;"",G195&lt;&gt;""),IF(K195&gt;0,K195,IF(K195&lt;0,0,K195)),0)</f>
        <v>12</v>
      </c>
      <c r="K195" s="65">
        <f t="shared" ref="K195:K196" si="70">IF(MONTH(F195)=MONTH(G195),((YEAR(G195)-YEAR(F195))*12)-12+(12-MONTH(F195))+MONTH(G195)-1+(EOMONTH(F195,0)-F195+1)/DAY(EOMONTH(F195,0))+(1-(EOMONTH(G195,0)-G195)/DAY(EOMONTH(G195,0))),((YEAR(G195)-YEAR(F195))*12)-12+(12-MONTH(F195))+MONTH(G195)-1+(EOMONTH(F195,0)-F195+1)/DAY(EOMONTH(F195,0))+(1-(EOMONTH(G195,0)-G195)/DAY(EOMONTH(G195,0))))</f>
        <v>12</v>
      </c>
      <c r="L195" s="63">
        <f t="shared" ref="L195:L196" si="71">IFERROR(ROUND(IF(AND(F195&lt;&gt;"",G195&lt;&gt;""),H195/I195,0),2),0)</f>
        <v>0</v>
      </c>
      <c r="M195" s="64" t="str">
        <f t="shared" si="69"/>
        <v>-</v>
      </c>
      <c r="N195" s="64" t="str">
        <f>M195</f>
        <v>-</v>
      </c>
      <c r="O195" s="86"/>
      <c r="Q195" s="30" t="str">
        <f>IF(AND(R195,ISBLANK(G195)),
    ErrMsg_CompleteDate,
    IF(AND(R195,ISBLANK(H195)),
        ErrMsg_CompleteEarnings,
        ""))</f>
        <v/>
      </c>
      <c r="R195" s="124" t="b">
        <v>0</v>
      </c>
      <c r="S195" s="124"/>
      <c r="T195" s="50" t="s">
        <v>51</v>
      </c>
    </row>
    <row r="196" spans="2:20" s="6" customFormat="1" ht="20.45" customHeight="1" x14ac:dyDescent="0.25">
      <c r="B196" s="84"/>
      <c r="C196" s="44" t="str">
        <f t="shared" si="68"/>
        <v>O</v>
      </c>
      <c r="D196" s="59" t="s">
        <v>18</v>
      </c>
      <c r="E196" s="60">
        <v>2023</v>
      </c>
      <c r="F196" s="142">
        <v>44927</v>
      </c>
      <c r="G196" s="142">
        <v>45291</v>
      </c>
      <c r="H196" s="138"/>
      <c r="I196" s="65">
        <f>ROUND(J196,2)</f>
        <v>12</v>
      </c>
      <c r="J196" s="65">
        <f>IF(AND(F196&lt;&gt;"",G196&lt;&gt;""),IF(K196&gt;0,K196,IF(K196&lt;0,0,K196)),0)</f>
        <v>12</v>
      </c>
      <c r="K196" s="65">
        <f t="shared" si="70"/>
        <v>12</v>
      </c>
      <c r="L196" s="63">
        <f t="shared" si="71"/>
        <v>0</v>
      </c>
      <c r="M196" s="66" t="s">
        <v>21</v>
      </c>
      <c r="N196" s="64" t="str">
        <f>M196</f>
        <v>-</v>
      </c>
      <c r="O196" s="86"/>
      <c r="Q196" s="30" t="str">
        <f>IF(AND(R196,ISBLANK(G196)),
    ErrMsg_CompleteDate,
    IF(AND(R196,ISBLANK(H196)),
        ErrMsg_CompleteEarnings,
        ""))</f>
        <v/>
      </c>
      <c r="R196" s="124" t="b">
        <v>0</v>
      </c>
      <c r="S196" s="124"/>
      <c r="T196" s="50" t="s">
        <v>51</v>
      </c>
    </row>
    <row r="197" spans="2:20" ht="15.75" thickBot="1" x14ac:dyDescent="0.3">
      <c r="B197" s="84"/>
      <c r="C197" s="80"/>
      <c r="D197" s="80"/>
      <c r="E197" s="80"/>
      <c r="F197" s="80"/>
      <c r="G197" s="80"/>
      <c r="H197" s="80"/>
      <c r="I197" s="80"/>
      <c r="J197" s="21"/>
      <c r="K197" s="21"/>
      <c r="L197" s="80"/>
      <c r="M197" s="21"/>
      <c r="N197" s="80"/>
      <c r="O197" s="85"/>
      <c r="Q197" s="43"/>
    </row>
    <row r="198" spans="2:20" s="6" customFormat="1" ht="20.45" customHeight="1" thickBot="1" x14ac:dyDescent="0.3">
      <c r="B198" s="36"/>
      <c r="D198" s="145" t="s">
        <v>13</v>
      </c>
      <c r="E198" s="146"/>
      <c r="F198" s="146"/>
      <c r="G198" s="146"/>
      <c r="H198" s="146"/>
      <c r="I198" s="146"/>
      <c r="J198" s="68"/>
      <c r="K198" s="68">
        <f>ROUND(IFERROR(SUMIF(C194:C196,"=X",H194:H196)/SUMIF(C194:C196,"=X",I194:I196),0),2)</f>
        <v>0</v>
      </c>
      <c r="L198" s="69">
        <f>IF(COUNTBLANK(Q191:Q199)&lt;&gt;ROWS(Q191:Q199),"ERROR",K198)</f>
        <v>0</v>
      </c>
      <c r="M198" s="70"/>
      <c r="N198" s="71"/>
      <c r="O198" s="49"/>
      <c r="Q198" s="30"/>
      <c r="R198" s="124"/>
      <c r="S198" s="124"/>
    </row>
    <row r="199" spans="2:20" ht="15.75" thickBot="1" x14ac:dyDescent="0.3">
      <c r="B199" s="72"/>
      <c r="C199" s="73"/>
      <c r="D199" s="73"/>
      <c r="E199" s="73"/>
      <c r="F199" s="73"/>
      <c r="G199" s="73"/>
      <c r="H199" s="73"/>
      <c r="I199" s="73"/>
      <c r="J199" s="75"/>
      <c r="K199" s="75"/>
      <c r="L199" s="73"/>
      <c r="M199" s="75"/>
      <c r="N199" s="73"/>
      <c r="O199" s="76"/>
      <c r="Q199" s="43"/>
    </row>
    <row r="200" spans="2:20" s="6" customFormat="1" ht="19.899999999999999" customHeight="1" thickBot="1" x14ac:dyDescent="0.3">
      <c r="B200" s="25"/>
      <c r="C200" s="26" t="s">
        <v>4</v>
      </c>
      <c r="D200" s="27"/>
      <c r="E200" s="27"/>
      <c r="F200" s="27"/>
      <c r="G200" s="27"/>
      <c r="H200" s="27"/>
      <c r="I200" s="27"/>
      <c r="J200" s="28"/>
      <c r="K200" s="28"/>
      <c r="L200" s="27"/>
      <c r="M200" s="28"/>
      <c r="N200" s="27"/>
      <c r="O200" s="29"/>
      <c r="Q200" s="30"/>
      <c r="R200" s="124"/>
      <c r="S200" s="124"/>
    </row>
    <row r="201" spans="2:20" x14ac:dyDescent="0.25">
      <c r="B201" s="82"/>
      <c r="C201" s="77"/>
      <c r="D201" s="77"/>
      <c r="E201" s="77"/>
      <c r="F201" s="77"/>
      <c r="G201" s="77"/>
      <c r="H201" s="77"/>
      <c r="I201" s="77"/>
      <c r="J201" s="78" t="s">
        <v>19</v>
      </c>
      <c r="K201" s="78" t="s">
        <v>19</v>
      </c>
      <c r="L201" s="77"/>
      <c r="M201" s="78" t="s">
        <v>19</v>
      </c>
      <c r="N201" s="77"/>
      <c r="O201" s="83"/>
      <c r="Q201" s="43"/>
    </row>
    <row r="202" spans="2:20" s="6" customFormat="1" ht="19.149999999999999" customHeight="1" x14ac:dyDescent="0.25">
      <c r="B202" s="84"/>
      <c r="C202" s="87" t="s">
        <v>16</v>
      </c>
      <c r="D202" s="147"/>
      <c r="E202" s="147"/>
      <c r="F202" s="147"/>
      <c r="G202" s="147"/>
      <c r="H202" s="147"/>
      <c r="I202" s="88"/>
      <c r="J202" s="60" t="s">
        <v>19</v>
      </c>
      <c r="K202" s="60" t="s">
        <v>19</v>
      </c>
      <c r="L202" s="88"/>
      <c r="M202" s="60" t="s">
        <v>19</v>
      </c>
      <c r="N202" s="88"/>
      <c r="O202" s="86"/>
      <c r="Q202" s="30"/>
      <c r="R202" s="124"/>
      <c r="S202" s="124"/>
    </row>
    <row r="203" spans="2:20" x14ac:dyDescent="0.25">
      <c r="B203" s="84"/>
      <c r="C203" s="89"/>
      <c r="D203" s="150"/>
      <c r="E203" s="150"/>
      <c r="F203" s="150"/>
      <c r="G203" s="90"/>
      <c r="H203" s="90"/>
      <c r="I203" s="90"/>
      <c r="J203" s="21" t="s">
        <v>19</v>
      </c>
      <c r="K203" s="21" t="s">
        <v>19</v>
      </c>
      <c r="L203" s="90"/>
      <c r="M203" s="21" t="s">
        <v>19</v>
      </c>
      <c r="N203" s="90"/>
      <c r="O203" s="85"/>
      <c r="Q203" s="43"/>
    </row>
    <row r="204" spans="2:20" ht="30" x14ac:dyDescent="0.25">
      <c r="B204" s="84"/>
      <c r="C204" s="37" t="s">
        <v>61</v>
      </c>
      <c r="D204" s="80"/>
      <c r="E204" s="80"/>
      <c r="F204" s="39" t="s">
        <v>0</v>
      </c>
      <c r="G204" s="39" t="s">
        <v>1</v>
      </c>
      <c r="H204" s="39" t="s">
        <v>8</v>
      </c>
      <c r="I204" s="53" t="s">
        <v>9</v>
      </c>
      <c r="J204" s="81" t="s">
        <v>19</v>
      </c>
      <c r="K204" s="81" t="s">
        <v>19</v>
      </c>
      <c r="L204" s="55" t="s">
        <v>10</v>
      </c>
      <c r="M204" s="55"/>
      <c r="N204" s="57" t="s">
        <v>33</v>
      </c>
      <c r="O204" s="85"/>
      <c r="Q204" s="43"/>
      <c r="R204" s="125" t="b">
        <v>0</v>
      </c>
      <c r="S204" s="125" t="b">
        <v>1</v>
      </c>
      <c r="T204" s="58" t="s">
        <v>52</v>
      </c>
    </row>
    <row r="205" spans="2:20" s="6" customFormat="1" ht="20.45" customHeight="1" x14ac:dyDescent="0.25">
      <c r="B205" s="84"/>
      <c r="C205" s="44" t="str">
        <f t="shared" ref="C205:C207" si="72">IF(R205,"X","O")</f>
        <v>O</v>
      </c>
      <c r="D205" s="59" t="s">
        <v>28</v>
      </c>
      <c r="E205" s="60">
        <v>2025</v>
      </c>
      <c r="F205" s="142"/>
      <c r="G205" s="142"/>
      <c r="H205" s="138"/>
      <c r="I205" s="65">
        <f>IF(R204=S204,"",
    IF(R204,
        12,
        ROUND(J205,2)))</f>
        <v>0</v>
      </c>
      <c r="J205" s="65">
        <f>IF(AND(F205&lt;&gt;"",G205&lt;&gt;""),IF(K205&gt;0,K205,IF(K205&lt;0,0,K205)),0)</f>
        <v>0</v>
      </c>
      <c r="K205" s="65">
        <f>IF(MONTH(F205)=MONTH(G205),((YEAR(G205)-YEAR(F205))*12)-12+(12-MONTH(F205))+MONTH(G205)-1+(EOMONTH(F205,0)-F205+1)/DAY(EOMONTH(F205,0))+(1-(EOMONTH(G205,0)-G205)/DAY(EOMONTH(G205,0))),((YEAR(G205)-YEAR(F205))*12)-12+(12-MONTH(F205))+MONTH(G205)-1+(EOMONTH(F205,0)-F205+1)/DAY(EOMONTH(F205,0))+(1-(EOMONTH(G205,0)-G205)/DAY(EOMONTH(G205,0))))</f>
        <v>3.2258064516129004E-2</v>
      </c>
      <c r="L205" s="63">
        <f>IFERROR(ROUND(IF(AND(F205&lt;&gt;"",G205&lt;&gt;""),H205/I205,0),2),0)</f>
        <v>0</v>
      </c>
      <c r="M205" s="64" t="str">
        <f t="shared" ref="M205:M206" si="73">IFERROR(IF(((L205-L206)/ABS(L206))&gt;0,"+","")&amp;TEXT(ROUND(((L205-L206)/ABS(L206))*100,2),"0.00")&amp;"%","-")</f>
        <v>-</v>
      </c>
      <c r="N205" s="64" t="str">
        <f>M205</f>
        <v>-</v>
      </c>
      <c r="O205" s="86"/>
      <c r="Q205" s="30" t="str">
        <f>IF(AND(OR(G205&lt;&gt;"",H205&lt;&gt;""),R204=S204),
    ErrMsg_CheckAorY,
    IF(AND(R205,OR(R204,S204),ISBLANK(G205)),
        ErrMsg_CompleteDate,
        IF(AND(R205,OR(R204,S204),ISBLANK(H205)),
            ErrMsg_CompleteEarnings,
            ""
)))</f>
        <v/>
      </c>
      <c r="R205" s="124" t="b">
        <v>0</v>
      </c>
      <c r="S205" s="124"/>
      <c r="T205" s="50" t="s">
        <v>51</v>
      </c>
    </row>
    <row r="206" spans="2:20" s="6" customFormat="1" ht="20.45" customHeight="1" x14ac:dyDescent="0.25">
      <c r="B206" s="84"/>
      <c r="C206" s="44" t="str">
        <f t="shared" si="72"/>
        <v>O</v>
      </c>
      <c r="D206" s="59" t="s">
        <v>18</v>
      </c>
      <c r="E206" s="60">
        <v>2024</v>
      </c>
      <c r="F206" s="142">
        <v>45292</v>
      </c>
      <c r="G206" s="142">
        <v>45657</v>
      </c>
      <c r="H206" s="138"/>
      <c r="I206" s="65">
        <f>ROUND(J206,2)</f>
        <v>12</v>
      </c>
      <c r="J206" s="65">
        <f>IF(AND(F206&lt;&gt;"",G206&lt;&gt;""),IF(K206&gt;0,K206,IF(K206&lt;0,0,K206)),0)</f>
        <v>12</v>
      </c>
      <c r="K206" s="65">
        <f t="shared" ref="K206:K207" si="74">IF(MONTH(F206)=MONTH(G206),((YEAR(G206)-YEAR(F206))*12)-12+(12-MONTH(F206))+MONTH(G206)-1+(EOMONTH(F206,0)-F206+1)/DAY(EOMONTH(F206,0))+(1-(EOMONTH(G206,0)-G206)/DAY(EOMONTH(G206,0))),((YEAR(G206)-YEAR(F206))*12)-12+(12-MONTH(F206))+MONTH(G206)-1+(EOMONTH(F206,0)-F206+1)/DAY(EOMONTH(F206,0))+(1-(EOMONTH(G206,0)-G206)/DAY(EOMONTH(G206,0))))</f>
        <v>12</v>
      </c>
      <c r="L206" s="63">
        <f t="shared" ref="L206:L207" si="75">IFERROR(ROUND(IF(AND(F206&lt;&gt;"",G206&lt;&gt;""),H206/I206,0),2),0)</f>
        <v>0</v>
      </c>
      <c r="M206" s="64" t="str">
        <f t="shared" si="73"/>
        <v>-</v>
      </c>
      <c r="N206" s="64" t="str">
        <f>M206</f>
        <v>-</v>
      </c>
      <c r="O206" s="86"/>
      <c r="Q206" s="30" t="str">
        <f>IF(AND(R206,ISBLANK(G206)),
    ErrMsg_CompleteDate,
    IF(AND(R206,ISBLANK(H206)),
        ErrMsg_CompleteEarnings,
        ""))</f>
        <v/>
      </c>
      <c r="R206" s="124" t="b">
        <v>0</v>
      </c>
      <c r="S206" s="124"/>
      <c r="T206" s="50" t="s">
        <v>51</v>
      </c>
    </row>
    <row r="207" spans="2:20" s="6" customFormat="1" ht="20.45" customHeight="1" x14ac:dyDescent="0.25">
      <c r="B207" s="84"/>
      <c r="C207" s="44" t="str">
        <f t="shared" si="72"/>
        <v>O</v>
      </c>
      <c r="D207" s="59" t="s">
        <v>18</v>
      </c>
      <c r="E207" s="60">
        <v>2023</v>
      </c>
      <c r="F207" s="142">
        <v>44927</v>
      </c>
      <c r="G207" s="142">
        <v>45291</v>
      </c>
      <c r="H207" s="138"/>
      <c r="I207" s="65">
        <f>ROUND(J207,2)</f>
        <v>12</v>
      </c>
      <c r="J207" s="65">
        <f>IF(AND(F207&lt;&gt;"",G207&lt;&gt;""),IF(K207&gt;0,K207,IF(K207&lt;0,0,K207)),0)</f>
        <v>12</v>
      </c>
      <c r="K207" s="65">
        <f t="shared" si="74"/>
        <v>12</v>
      </c>
      <c r="L207" s="63">
        <f t="shared" si="75"/>
        <v>0</v>
      </c>
      <c r="M207" s="66" t="s">
        <v>21</v>
      </c>
      <c r="N207" s="64" t="str">
        <f>M207</f>
        <v>-</v>
      </c>
      <c r="O207" s="86"/>
      <c r="Q207" s="30" t="str">
        <f>IF(AND(R207,ISBLANK(G207)),
    ErrMsg_CompleteDate,
    IF(AND(R207,ISBLANK(H207)),
        ErrMsg_CompleteEarnings,
        ""))</f>
        <v/>
      </c>
      <c r="R207" s="124" t="b">
        <v>0</v>
      </c>
      <c r="S207" s="124"/>
      <c r="T207" s="50" t="s">
        <v>51</v>
      </c>
    </row>
    <row r="208" spans="2:20" ht="15.75" thickBot="1" x14ac:dyDescent="0.3">
      <c r="B208" s="84"/>
      <c r="C208" s="80"/>
      <c r="D208" s="80"/>
      <c r="E208" s="80"/>
      <c r="F208" s="80"/>
      <c r="G208" s="80"/>
      <c r="H208" s="80"/>
      <c r="I208" s="80"/>
      <c r="J208" s="21"/>
      <c r="K208" s="21"/>
      <c r="L208" s="80"/>
      <c r="M208" s="21"/>
      <c r="N208" s="80"/>
      <c r="O208" s="85"/>
      <c r="Q208" s="43"/>
      <c r="R208" s="124"/>
      <c r="S208" s="124"/>
    </row>
    <row r="209" spans="2:19" s="6" customFormat="1" ht="19.899999999999999" customHeight="1" thickBot="1" x14ac:dyDescent="0.3">
      <c r="B209" s="36"/>
      <c r="D209" s="145" t="s">
        <v>14</v>
      </c>
      <c r="E209" s="146"/>
      <c r="F209" s="146"/>
      <c r="G209" s="146"/>
      <c r="H209" s="146"/>
      <c r="I209" s="146"/>
      <c r="J209" s="68"/>
      <c r="K209" s="68">
        <f>ROUND(IFERROR(SUMIF(C205:C207,"=X",H205:H207)/SUMIF(C205:C207,"=X",I205:I207),0),2)</f>
        <v>0</v>
      </c>
      <c r="L209" s="69">
        <f>IF(COUNTBLANK(Q200:Q210)&lt;&gt;ROWS(Q200:Q210),"ERROR",K209)</f>
        <v>0</v>
      </c>
      <c r="M209" s="70"/>
      <c r="N209" s="71"/>
      <c r="O209" s="49"/>
      <c r="Q209" s="30"/>
      <c r="R209" s="124"/>
      <c r="S209" s="124"/>
    </row>
    <row r="210" spans="2:19" ht="15.75" thickBot="1" x14ac:dyDescent="0.3">
      <c r="B210" s="72"/>
      <c r="C210" s="73"/>
      <c r="D210" s="73"/>
      <c r="E210" s="73"/>
      <c r="F210" s="73"/>
      <c r="G210" s="73"/>
      <c r="H210" s="73"/>
      <c r="I210" s="73"/>
      <c r="J210" s="75"/>
      <c r="K210" s="75"/>
      <c r="L210" s="73"/>
      <c r="M210" s="75"/>
      <c r="N210" s="73"/>
      <c r="O210" s="76"/>
      <c r="Q210" s="43"/>
    </row>
    <row r="211" spans="2:19" ht="12" customHeight="1" thickBot="1" x14ac:dyDescent="0.3">
      <c r="B211" s="22"/>
    </row>
    <row r="212" spans="2:19" s="6" customFormat="1" ht="24" customHeight="1" thickTop="1" thickBot="1" x14ac:dyDescent="0.3">
      <c r="B212" s="148" t="str">
        <f>"Total Qualifying Income from: "&amp;D161</f>
        <v xml:space="preserve">Total Qualifying Income from: </v>
      </c>
      <c r="C212" s="149"/>
      <c r="D212" s="149"/>
      <c r="E212" s="149"/>
      <c r="F212" s="149"/>
      <c r="G212" s="149"/>
      <c r="H212" s="149"/>
      <c r="I212" s="91"/>
      <c r="J212" s="92"/>
      <c r="K212" s="92">
        <f>IFERROR(L171+L180+L189+L198+L209,0)</f>
        <v>0</v>
      </c>
      <c r="L212" s="93">
        <f>K212</f>
        <v>0</v>
      </c>
      <c r="M212" s="94"/>
      <c r="N212" s="93"/>
      <c r="O212" s="95"/>
      <c r="R212" s="124"/>
      <c r="S212" s="124"/>
    </row>
    <row r="213" spans="2:19" ht="15.75" thickTop="1" x14ac:dyDescent="0.25"/>
  </sheetData>
  <sheetProtection algorithmName="SHA-512" hashValue="LTvjyPSPUcnhDi/7zcGCrwRLKwKHZYJVbdVHDB9VRXdacIhaRbArA8ZlrFXz8xHWzPabqmrqMZ3ZZ3reorGUBw==" saltValue="hWgv6dTg2ptT/KRl5a1smw==" spinCount="100000" sheet="1" objects="1" scenarios="1"/>
  <mergeCells count="48">
    <mergeCell ref="B2:C2"/>
    <mergeCell ref="D2:G2"/>
    <mergeCell ref="I2:N2"/>
    <mergeCell ref="D44:F44"/>
    <mergeCell ref="D50:I50"/>
    <mergeCell ref="B53:H53"/>
    <mergeCell ref="D6:F6"/>
    <mergeCell ref="D12:I12"/>
    <mergeCell ref="D21:I21"/>
    <mergeCell ref="D30:I30"/>
    <mergeCell ref="D39:I39"/>
    <mergeCell ref="D43:H43"/>
    <mergeCell ref="B55:C55"/>
    <mergeCell ref="D55:G55"/>
    <mergeCell ref="I55:N55"/>
    <mergeCell ref="D59:F59"/>
    <mergeCell ref="D65:I65"/>
    <mergeCell ref="D118:I118"/>
    <mergeCell ref="D74:I74"/>
    <mergeCell ref="D83:I83"/>
    <mergeCell ref="D92:I92"/>
    <mergeCell ref="D96:H96"/>
    <mergeCell ref="D97:F97"/>
    <mergeCell ref="D103:I103"/>
    <mergeCell ref="B106:H106"/>
    <mergeCell ref="B108:C108"/>
    <mergeCell ref="D108:G108"/>
    <mergeCell ref="I108:N108"/>
    <mergeCell ref="D112:F112"/>
    <mergeCell ref="D171:I171"/>
    <mergeCell ref="D127:I127"/>
    <mergeCell ref="D136:I136"/>
    <mergeCell ref="D145:I145"/>
    <mergeCell ref="D149:H149"/>
    <mergeCell ref="D150:F150"/>
    <mergeCell ref="D156:I156"/>
    <mergeCell ref="B159:H159"/>
    <mergeCell ref="B161:C161"/>
    <mergeCell ref="D161:G161"/>
    <mergeCell ref="I161:N161"/>
    <mergeCell ref="D165:F165"/>
    <mergeCell ref="B212:H212"/>
    <mergeCell ref="D180:I180"/>
    <mergeCell ref="D189:I189"/>
    <mergeCell ref="D198:I198"/>
    <mergeCell ref="D202:H202"/>
    <mergeCell ref="D203:F203"/>
    <mergeCell ref="D209:I209"/>
  </mergeCells>
  <conditionalFormatting sqref="I6">
    <cfRule type="expression" dxfId="113" priority="86">
      <formula>J6&lt;&gt;"H"</formula>
    </cfRule>
  </conditionalFormatting>
  <conditionalFormatting sqref="I59">
    <cfRule type="expression" dxfId="112" priority="58">
      <formula>J59&lt;&gt;"H"</formula>
    </cfRule>
  </conditionalFormatting>
  <conditionalFormatting sqref="I112">
    <cfRule type="expression" dxfId="111" priority="32">
      <formula>J112&lt;&gt;"H"</formula>
    </cfRule>
  </conditionalFormatting>
  <conditionalFormatting sqref="I165">
    <cfRule type="expression" dxfId="110" priority="6">
      <formula>J165&lt;&gt;"H"</formula>
    </cfRule>
  </conditionalFormatting>
  <conditionalFormatting sqref="L12">
    <cfRule type="expression" dxfId="109" priority="85">
      <formula>L12="ERROR"</formula>
    </cfRule>
  </conditionalFormatting>
  <conditionalFormatting sqref="L21">
    <cfRule type="expression" dxfId="108" priority="84">
      <formula>L21="ERROR"</formula>
    </cfRule>
  </conditionalFormatting>
  <conditionalFormatting sqref="L30">
    <cfRule type="expression" dxfId="107" priority="83">
      <formula>L30="ERROR"</formula>
    </cfRule>
  </conditionalFormatting>
  <conditionalFormatting sqref="L39">
    <cfRule type="expression" dxfId="106" priority="82">
      <formula>L39="ERROR"</formula>
    </cfRule>
  </conditionalFormatting>
  <conditionalFormatting sqref="L50">
    <cfRule type="expression" dxfId="105" priority="81">
      <formula>L50="ERROR"</formula>
    </cfRule>
  </conditionalFormatting>
  <conditionalFormatting sqref="L65">
    <cfRule type="expression" dxfId="104" priority="57">
      <formula>L65="ERROR"</formula>
    </cfRule>
  </conditionalFormatting>
  <conditionalFormatting sqref="L74">
    <cfRule type="expression" dxfId="103" priority="56">
      <formula>L74="ERROR"</formula>
    </cfRule>
  </conditionalFormatting>
  <conditionalFormatting sqref="L83">
    <cfRule type="expression" dxfId="102" priority="55">
      <formula>L83="ERROR"</formula>
    </cfRule>
  </conditionalFormatting>
  <conditionalFormatting sqref="L92">
    <cfRule type="expression" dxfId="101" priority="54">
      <formula>L92="ERROR"</formula>
    </cfRule>
  </conditionalFormatting>
  <conditionalFormatting sqref="L103">
    <cfRule type="expression" dxfId="100" priority="53">
      <formula>L103="ERROR"</formula>
    </cfRule>
  </conditionalFormatting>
  <conditionalFormatting sqref="L118">
    <cfRule type="expression" dxfId="99" priority="31">
      <formula>L118="ERROR"</formula>
    </cfRule>
  </conditionalFormatting>
  <conditionalFormatting sqref="L127">
    <cfRule type="expression" dxfId="98" priority="30">
      <formula>L127="ERROR"</formula>
    </cfRule>
  </conditionalFormatting>
  <conditionalFormatting sqref="L136">
    <cfRule type="expression" dxfId="97" priority="29">
      <formula>L136="ERROR"</formula>
    </cfRule>
  </conditionalFormatting>
  <conditionalFormatting sqref="L145">
    <cfRule type="expression" dxfId="96" priority="28">
      <formula>L145="ERROR"</formula>
    </cfRule>
  </conditionalFormatting>
  <conditionalFormatting sqref="L156">
    <cfRule type="expression" dxfId="95" priority="27">
      <formula>L156="ERROR"</formula>
    </cfRule>
  </conditionalFormatting>
  <conditionalFormatting sqref="L171">
    <cfRule type="expression" dxfId="94" priority="5">
      <formula>L171="ERROR"</formula>
    </cfRule>
  </conditionalFormatting>
  <conditionalFormatting sqref="L180">
    <cfRule type="expression" dxfId="93" priority="4">
      <formula>L180="ERROR"</formula>
    </cfRule>
  </conditionalFormatting>
  <conditionalFormatting sqref="L189">
    <cfRule type="expression" dxfId="92" priority="3">
      <formula>L189="ERROR"</formula>
    </cfRule>
  </conditionalFormatting>
  <conditionalFormatting sqref="L198">
    <cfRule type="expression" dxfId="91" priority="2">
      <formula>L198="ERROR"</formula>
    </cfRule>
  </conditionalFormatting>
  <conditionalFormatting sqref="L209">
    <cfRule type="expression" dxfId="90" priority="1">
      <formula>L209="ERROR"</formula>
    </cfRule>
  </conditionalFormatting>
  <conditionalFormatting sqref="N8:N9">
    <cfRule type="expression" dxfId="89" priority="111" stopIfTrue="1">
      <formula>IF(LEFT(N8,1)="+",TRUE,FALSE)</formula>
    </cfRule>
  </conditionalFormatting>
  <conditionalFormatting sqref="N8:N10">
    <cfRule type="expression" dxfId="88" priority="110" stopIfTrue="1">
      <formula>IF(LEFT(N8,1)="-",TRUE,FALSE)</formula>
    </cfRule>
    <cfRule type="expression" dxfId="87" priority="108" stopIfTrue="1">
      <formula>IF(LEN(N8)&lt;4,TRUE,FALSE)</formula>
    </cfRule>
  </conditionalFormatting>
  <conditionalFormatting sqref="N10">
    <cfRule type="expression" dxfId="86" priority="109" stopIfTrue="1">
      <formula>IF(LEFT(N10,1)="+",TRUE,FALSE)</formula>
    </cfRule>
  </conditionalFormatting>
  <conditionalFormatting sqref="N17:N18">
    <cfRule type="expression" dxfId="85" priority="107" stopIfTrue="1">
      <formula>IF(LEFT(N17,1)="+",TRUE,FALSE)</formula>
    </cfRule>
  </conditionalFormatting>
  <conditionalFormatting sqref="N17:N19">
    <cfRule type="expression" dxfId="84" priority="106" stopIfTrue="1">
      <formula>IF(LEFT(N17,1)="-",TRUE,FALSE)</formula>
    </cfRule>
    <cfRule type="expression" dxfId="83" priority="104" stopIfTrue="1">
      <formula>IF(LEN(N17)&lt;4,TRUE,FALSE)</formula>
    </cfRule>
  </conditionalFormatting>
  <conditionalFormatting sqref="N19">
    <cfRule type="expression" dxfId="82" priority="105" stopIfTrue="1">
      <formula>IF(LEFT(N19,1)="+",TRUE,FALSE)</formula>
    </cfRule>
  </conditionalFormatting>
  <conditionalFormatting sqref="N26:N27">
    <cfRule type="expression" dxfId="81" priority="103" stopIfTrue="1">
      <formula>IF(LEFT(N26,1)="+",TRUE,FALSE)</formula>
    </cfRule>
  </conditionalFormatting>
  <conditionalFormatting sqref="N26:N28">
    <cfRule type="expression" dxfId="80" priority="100" stopIfTrue="1">
      <formula>IF(LEN(N26)&lt;4,TRUE,FALSE)</formula>
    </cfRule>
    <cfRule type="expression" dxfId="79" priority="102" stopIfTrue="1">
      <formula>IF(LEFT(N26,1)="-",TRUE,FALSE)</formula>
    </cfRule>
  </conditionalFormatting>
  <conditionalFormatting sqref="N28">
    <cfRule type="expression" dxfId="78" priority="101" stopIfTrue="1">
      <formula>IF(LEFT(N28,1)="+",TRUE,FALSE)</formula>
    </cfRule>
  </conditionalFormatting>
  <conditionalFormatting sqref="N35:N36">
    <cfRule type="expression" dxfId="77" priority="99" stopIfTrue="1">
      <formula>IF(LEFT(N35,1)="+",TRUE,FALSE)</formula>
    </cfRule>
  </conditionalFormatting>
  <conditionalFormatting sqref="N35:N37">
    <cfRule type="expression" dxfId="76" priority="96" stopIfTrue="1">
      <formula>IF(LEN(N35)&lt;4,TRUE,FALSE)</formula>
    </cfRule>
    <cfRule type="expression" dxfId="75" priority="98" stopIfTrue="1">
      <formula>IF(LEFT(N35,1)="-",TRUE,FALSE)</formula>
    </cfRule>
  </conditionalFormatting>
  <conditionalFormatting sqref="N37">
    <cfRule type="expression" dxfId="74" priority="97" stopIfTrue="1">
      <formula>IF(LEFT(N37,1)="+",TRUE,FALSE)</formula>
    </cfRule>
  </conditionalFormatting>
  <conditionalFormatting sqref="N46:N47">
    <cfRule type="expression" dxfId="73" priority="95" stopIfTrue="1">
      <formula>IF(LEFT(N46,1)="+",TRUE,FALSE)</formula>
    </cfRule>
  </conditionalFormatting>
  <conditionalFormatting sqref="N46:N48">
    <cfRule type="expression" dxfId="72" priority="94" stopIfTrue="1">
      <formula>IF(LEFT(N46,1)="-",TRUE,FALSE)</formula>
    </cfRule>
    <cfRule type="expression" dxfId="71" priority="92" stopIfTrue="1">
      <formula>IF(LEN(N46)&lt;4,TRUE,FALSE)</formula>
    </cfRule>
  </conditionalFormatting>
  <conditionalFormatting sqref="N48">
    <cfRule type="expression" dxfId="70" priority="93" stopIfTrue="1">
      <formula>IF(LEFT(N48,1)="+",TRUE,FALSE)</formula>
    </cfRule>
  </conditionalFormatting>
  <conditionalFormatting sqref="N61:N62">
    <cfRule type="expression" dxfId="69" priority="78" stopIfTrue="1">
      <formula>IF(LEFT(N61,1)="+",TRUE,FALSE)</formula>
    </cfRule>
  </conditionalFormatting>
  <conditionalFormatting sqref="N61:N63">
    <cfRule type="expression" dxfId="68" priority="75" stopIfTrue="1">
      <formula>IF(LEN(N61)&lt;4,TRUE,FALSE)</formula>
    </cfRule>
    <cfRule type="expression" dxfId="67" priority="77" stopIfTrue="1">
      <formula>IF(LEFT(N61,1)="-",TRUE,FALSE)</formula>
    </cfRule>
  </conditionalFormatting>
  <conditionalFormatting sqref="N63">
    <cfRule type="expression" dxfId="66" priority="76" stopIfTrue="1">
      <formula>IF(LEFT(N63,1)="+",TRUE,FALSE)</formula>
    </cfRule>
  </conditionalFormatting>
  <conditionalFormatting sqref="N70:N71">
    <cfRule type="expression" dxfId="65" priority="74" stopIfTrue="1">
      <formula>IF(LEFT(N70,1)="+",TRUE,FALSE)</formula>
    </cfRule>
  </conditionalFormatting>
  <conditionalFormatting sqref="N70:N72">
    <cfRule type="expression" dxfId="64" priority="73" stopIfTrue="1">
      <formula>IF(LEFT(N70,1)="-",TRUE,FALSE)</formula>
    </cfRule>
    <cfRule type="expression" dxfId="63" priority="71" stopIfTrue="1">
      <formula>IF(LEN(N70)&lt;4,TRUE,FALSE)</formula>
    </cfRule>
  </conditionalFormatting>
  <conditionalFormatting sqref="N72">
    <cfRule type="expression" dxfId="62" priority="72" stopIfTrue="1">
      <formula>IF(LEFT(N72,1)="+",TRUE,FALSE)</formula>
    </cfRule>
  </conditionalFormatting>
  <conditionalFormatting sqref="N79:N80">
    <cfRule type="expression" dxfId="61" priority="70" stopIfTrue="1">
      <formula>IF(LEFT(N79,1)="+",TRUE,FALSE)</formula>
    </cfRule>
  </conditionalFormatting>
  <conditionalFormatting sqref="N79:N81">
    <cfRule type="expression" dxfId="60" priority="67" stopIfTrue="1">
      <formula>IF(LEN(N79)&lt;4,TRUE,FALSE)</formula>
    </cfRule>
    <cfRule type="expression" dxfId="59" priority="69" stopIfTrue="1">
      <formula>IF(LEFT(N79,1)="-",TRUE,FALSE)</formula>
    </cfRule>
  </conditionalFormatting>
  <conditionalFormatting sqref="N81">
    <cfRule type="expression" dxfId="58" priority="68" stopIfTrue="1">
      <formula>IF(LEFT(N81,1)="+",TRUE,FALSE)</formula>
    </cfRule>
  </conditionalFormatting>
  <conditionalFormatting sqref="N88:N89">
    <cfRule type="expression" dxfId="57" priority="66" stopIfTrue="1">
      <formula>IF(LEFT(N88,1)="+",TRUE,FALSE)</formula>
    </cfRule>
  </conditionalFormatting>
  <conditionalFormatting sqref="N88:N90">
    <cfRule type="expression" dxfId="56" priority="63" stopIfTrue="1">
      <formula>IF(LEN(N88)&lt;4,TRUE,FALSE)</formula>
    </cfRule>
    <cfRule type="expression" dxfId="55" priority="65" stopIfTrue="1">
      <formula>IF(LEFT(N88,1)="-",TRUE,FALSE)</formula>
    </cfRule>
  </conditionalFormatting>
  <conditionalFormatting sqref="N90">
    <cfRule type="expression" dxfId="54" priority="64" stopIfTrue="1">
      <formula>IF(LEFT(N90,1)="+",TRUE,FALSE)</formula>
    </cfRule>
  </conditionalFormatting>
  <conditionalFormatting sqref="N99:N100">
    <cfRule type="expression" dxfId="53" priority="62" stopIfTrue="1">
      <formula>IF(LEFT(N99,1)="+",TRUE,FALSE)</formula>
    </cfRule>
  </conditionalFormatting>
  <conditionalFormatting sqref="N99:N101">
    <cfRule type="expression" dxfId="52" priority="61" stopIfTrue="1">
      <formula>IF(LEFT(N99,1)="-",TRUE,FALSE)</formula>
    </cfRule>
    <cfRule type="expression" dxfId="51" priority="59" stopIfTrue="1">
      <formula>IF(LEN(N99)&lt;4,TRUE,FALSE)</formula>
    </cfRule>
  </conditionalFormatting>
  <conditionalFormatting sqref="N101">
    <cfRule type="expression" dxfId="50" priority="60" stopIfTrue="1">
      <formula>IF(LEFT(N101,1)="+",TRUE,FALSE)</formula>
    </cfRule>
  </conditionalFormatting>
  <conditionalFormatting sqref="N114:N115">
    <cfRule type="expression" dxfId="49" priority="52" stopIfTrue="1">
      <formula>IF(LEFT(N114,1)="+",TRUE,FALSE)</formula>
    </cfRule>
  </conditionalFormatting>
  <conditionalFormatting sqref="N114:N116">
    <cfRule type="expression" dxfId="48" priority="49" stopIfTrue="1">
      <formula>IF(LEN(N114)&lt;4,TRUE,FALSE)</formula>
    </cfRule>
    <cfRule type="expression" dxfId="47" priority="51" stopIfTrue="1">
      <formula>IF(LEFT(N114,1)="-",TRUE,FALSE)</formula>
    </cfRule>
  </conditionalFormatting>
  <conditionalFormatting sqref="N116">
    <cfRule type="expression" dxfId="46" priority="50" stopIfTrue="1">
      <formula>IF(LEFT(N116,1)="+",TRUE,FALSE)</formula>
    </cfRule>
  </conditionalFormatting>
  <conditionalFormatting sqref="N123:N124">
    <cfRule type="expression" dxfId="45" priority="48" stopIfTrue="1">
      <formula>IF(LEFT(N123,1)="+",TRUE,FALSE)</formula>
    </cfRule>
  </conditionalFormatting>
  <conditionalFormatting sqref="N123:N125">
    <cfRule type="expression" dxfId="44" priority="47" stopIfTrue="1">
      <formula>IF(LEFT(N123,1)="-",TRUE,FALSE)</formula>
    </cfRule>
    <cfRule type="expression" dxfId="43" priority="45" stopIfTrue="1">
      <formula>IF(LEN(N123)&lt;4,TRUE,FALSE)</formula>
    </cfRule>
  </conditionalFormatting>
  <conditionalFormatting sqref="N125">
    <cfRule type="expression" dxfId="42" priority="46" stopIfTrue="1">
      <formula>IF(LEFT(N125,1)="+",TRUE,FALSE)</formula>
    </cfRule>
  </conditionalFormatting>
  <conditionalFormatting sqref="N132:N133">
    <cfRule type="expression" dxfId="41" priority="44" stopIfTrue="1">
      <formula>IF(LEFT(N132,1)="+",TRUE,FALSE)</formula>
    </cfRule>
  </conditionalFormatting>
  <conditionalFormatting sqref="N132:N134">
    <cfRule type="expression" dxfId="40" priority="43" stopIfTrue="1">
      <formula>IF(LEFT(N132,1)="-",TRUE,FALSE)</formula>
    </cfRule>
    <cfRule type="expression" dxfId="39" priority="41" stopIfTrue="1">
      <formula>IF(LEN(N132)&lt;4,TRUE,FALSE)</formula>
    </cfRule>
  </conditionalFormatting>
  <conditionalFormatting sqref="N134">
    <cfRule type="expression" dxfId="38" priority="42" stopIfTrue="1">
      <formula>IF(LEFT(N134,1)="+",TRUE,FALSE)</formula>
    </cfRule>
  </conditionalFormatting>
  <conditionalFormatting sqref="N141:N142">
    <cfRule type="expression" dxfId="37" priority="40" stopIfTrue="1">
      <formula>IF(LEFT(N141,1)="+",TRUE,FALSE)</formula>
    </cfRule>
  </conditionalFormatting>
  <conditionalFormatting sqref="N141:N143">
    <cfRule type="expression" dxfId="36" priority="37" stopIfTrue="1">
      <formula>IF(LEN(N141)&lt;4,TRUE,FALSE)</formula>
    </cfRule>
    <cfRule type="expression" dxfId="35" priority="39" stopIfTrue="1">
      <formula>IF(LEFT(N141,1)="-",TRUE,FALSE)</formula>
    </cfRule>
  </conditionalFormatting>
  <conditionalFormatting sqref="N143">
    <cfRule type="expression" dxfId="34" priority="38" stopIfTrue="1">
      <formula>IF(LEFT(N143,1)="+",TRUE,FALSE)</formula>
    </cfRule>
  </conditionalFormatting>
  <conditionalFormatting sqref="N152:N153">
    <cfRule type="expression" dxfId="33" priority="36" stopIfTrue="1">
      <formula>IF(LEFT(N152,1)="+",TRUE,FALSE)</formula>
    </cfRule>
  </conditionalFormatting>
  <conditionalFormatting sqref="N152:N154">
    <cfRule type="expression" dxfId="32" priority="33" stopIfTrue="1">
      <formula>IF(LEN(N152)&lt;4,TRUE,FALSE)</formula>
    </cfRule>
    <cfRule type="expression" dxfId="31" priority="35" stopIfTrue="1">
      <formula>IF(LEFT(N152,1)="-",TRUE,FALSE)</formula>
    </cfRule>
  </conditionalFormatting>
  <conditionalFormatting sqref="N154">
    <cfRule type="expression" dxfId="30" priority="34" stopIfTrue="1">
      <formula>IF(LEFT(N154,1)="+",TRUE,FALSE)</formula>
    </cfRule>
  </conditionalFormatting>
  <conditionalFormatting sqref="N167:N168">
    <cfRule type="expression" dxfId="29" priority="26" stopIfTrue="1">
      <formula>IF(LEFT(N167,1)="+",TRUE,FALSE)</formula>
    </cfRule>
  </conditionalFormatting>
  <conditionalFormatting sqref="N167:N169">
    <cfRule type="expression" dxfId="28" priority="25" stopIfTrue="1">
      <formula>IF(LEFT(N167,1)="-",TRUE,FALSE)</formula>
    </cfRule>
    <cfRule type="expression" dxfId="27" priority="23" stopIfTrue="1">
      <formula>IF(LEN(N167)&lt;4,TRUE,FALSE)</formula>
    </cfRule>
  </conditionalFormatting>
  <conditionalFormatting sqref="N169">
    <cfRule type="expression" dxfId="26" priority="24" stopIfTrue="1">
      <formula>IF(LEFT(N169,1)="+",TRUE,FALSE)</formula>
    </cfRule>
  </conditionalFormatting>
  <conditionalFormatting sqref="N176:N177">
    <cfRule type="expression" dxfId="25" priority="22" stopIfTrue="1">
      <formula>IF(LEFT(N176,1)="+",TRUE,FALSE)</formula>
    </cfRule>
  </conditionalFormatting>
  <conditionalFormatting sqref="N176:N178">
    <cfRule type="expression" dxfId="24" priority="21" stopIfTrue="1">
      <formula>IF(LEFT(N176,1)="-",TRUE,FALSE)</formula>
    </cfRule>
    <cfRule type="expression" dxfId="23" priority="19" stopIfTrue="1">
      <formula>IF(LEN(N176)&lt;4,TRUE,FALSE)</formula>
    </cfRule>
  </conditionalFormatting>
  <conditionalFormatting sqref="N178">
    <cfRule type="expression" dxfId="22" priority="20" stopIfTrue="1">
      <formula>IF(LEFT(N178,1)="+",TRUE,FALSE)</formula>
    </cfRule>
  </conditionalFormatting>
  <conditionalFormatting sqref="N185:N186">
    <cfRule type="expression" dxfId="21" priority="18" stopIfTrue="1">
      <formula>IF(LEFT(N185,1)="+",TRUE,FALSE)</formula>
    </cfRule>
  </conditionalFormatting>
  <conditionalFormatting sqref="N185:N187">
    <cfRule type="expression" dxfId="20" priority="17" stopIfTrue="1">
      <formula>IF(LEFT(N185,1)="-",TRUE,FALSE)</formula>
    </cfRule>
    <cfRule type="expression" dxfId="19" priority="15" stopIfTrue="1">
      <formula>IF(LEN(N185)&lt;4,TRUE,FALSE)</formula>
    </cfRule>
  </conditionalFormatting>
  <conditionalFormatting sqref="N187">
    <cfRule type="expression" dxfId="18" priority="16" stopIfTrue="1">
      <formula>IF(LEFT(N187,1)="+",TRUE,FALSE)</formula>
    </cfRule>
  </conditionalFormatting>
  <conditionalFormatting sqref="N194:N195">
    <cfRule type="expression" dxfId="17" priority="14" stopIfTrue="1">
      <formula>IF(LEFT(N194,1)="+",TRUE,FALSE)</formula>
    </cfRule>
  </conditionalFormatting>
  <conditionalFormatting sqref="N194:N196">
    <cfRule type="expression" dxfId="16" priority="13" stopIfTrue="1">
      <formula>IF(LEFT(N194,1)="-",TRUE,FALSE)</formula>
    </cfRule>
    <cfRule type="expression" dxfId="15" priority="11" stopIfTrue="1">
      <formula>IF(LEN(N194)&lt;4,TRUE,FALSE)</formula>
    </cfRule>
  </conditionalFormatting>
  <conditionalFormatting sqref="N196">
    <cfRule type="expression" dxfId="14" priority="12" stopIfTrue="1">
      <formula>IF(LEFT(N196,1)="+",TRUE,FALSE)</formula>
    </cfRule>
  </conditionalFormatting>
  <conditionalFormatting sqref="N205:N206">
    <cfRule type="expression" dxfId="13" priority="10" stopIfTrue="1">
      <formula>IF(LEFT(N205,1)="+",TRUE,FALSE)</formula>
    </cfRule>
  </conditionalFormatting>
  <conditionalFormatting sqref="N205:N207">
    <cfRule type="expression" dxfId="12" priority="7" stopIfTrue="1">
      <formula>IF(LEN(N205)&lt;4,TRUE,FALSE)</formula>
    </cfRule>
    <cfRule type="expression" dxfId="11" priority="9" stopIfTrue="1">
      <formula>IF(LEFT(N205,1)="-",TRUE,FALSE)</formula>
    </cfRule>
  </conditionalFormatting>
  <conditionalFormatting sqref="N207">
    <cfRule type="expression" dxfId="10" priority="8" stopIfTrue="1">
      <formula>IF(LEFT(N207,1)="+",TRUE,FALSE)</formula>
    </cfRule>
  </conditionalFormatting>
  <dataValidations count="5">
    <dataValidation type="list" allowBlank="1" showInputMessage="1" showErrorMessage="1" sqref="H6 H59 H112 H165" xr:uid="{0CE4E859-F971-461D-9FBD-9ED8818EEFF5}">
      <formula1>LookupPayFrequency</formula1>
    </dataValidation>
    <dataValidation type="custom" allowBlank="1" showInputMessage="1" showErrorMessage="1" errorTitle="Invalid Year" error="Please insert a date within the year 2023." sqref="F154:G154 F10:G10 F19:G19 F28:G28 F196:G196 F37:G37 F63:G63 F72:G72 F81:G81 F48:G48 F90:G90 F116:G116 F125:G125 F134:G134 F101:G101 F143:G143 F169:G169 F178:G178 F187:G187 F207:G207" xr:uid="{8D6F58F7-0547-46F0-8EFB-90A5198C3251}">
      <formula1>YEAR(F10)=2023</formula1>
    </dataValidation>
    <dataValidation type="custom" allowBlank="1" showInputMessage="1" showErrorMessage="1" errorTitle="Invalid Dollar Amount" error="Please enter a dollar amount in this cell to continue." sqref="G6 G59 G112 G165 H194:H196 H8:H10 H17:H19 H26:H28 H35:H37 H46:H48 H61:H63 H70:H72 H79:H81 H88:H90 H99:H101 H114:H116 H123:H125 H132:H134 H141:H143 H152:H154 H167:H169 H176:H178 H185:H187 H205:H207" xr:uid="{1C3D2510-BEE5-427A-B212-C88E0A5315C7}">
      <formula1>IF(ISNUMBER(G6),TRUE,FALSE)</formula1>
    </dataValidation>
    <dataValidation type="custom" allowBlank="1" showInputMessage="1" showErrorMessage="1" errorTitle="Invalid Year" error="Please insert a date within the year 2024." sqref="F195:G195 F9:G9 F18:G18 F27:G27 F36:G36 F47:G47 F62:G62 F71:G71 F80:G80 F89:G89 F100:G100 F115:G115 F124:G124 F133:G133 F142:G142 F153:G153 F168:G168 F177:G177 F186:G186 F206:G206" xr:uid="{4816FCBD-AE5B-4702-934B-F67DCFA625A5}">
      <formula1>YEAR(F9)=2024</formula1>
    </dataValidation>
    <dataValidation type="custom" allowBlank="1" showInputMessage="1" showErrorMessage="1" errorTitle="Invalid Year" error="Please insert a date within the year 2025." sqref="F8:G8 F17:G17 F26:G26 F35:G35 F46:G46 F61:G61 F70:G70 F79:G79 F88:G88 F99:G99 F114:G114 F123:G123 F132:G132 F141:G141 F152:G152 F167:G167 F176:G176 F185:G185 F194:G194 F205:G205" xr:uid="{D6AE5418-453F-4D6E-94DE-7A76B735A0EF}">
      <formula1>YEAR(F8)=2025</formula1>
    </dataValidation>
  </dataValidations>
  <hyperlinks>
    <hyperlink ref="Q1" location="'Primary Employment'!A1" display="Go Back to Primary Employment" xr:uid="{6D7953C3-A8A6-427B-927C-3BFD9E0748B3}"/>
  </hyperlinks>
  <pageMargins left="0.7" right="0.7" top="0.75" bottom="0.75" header="0.3" footer="0.3"/>
  <pageSetup paperSize="5" scale="65" fitToHeight="0" orientation="portrait" r:id="rId1"/>
  <headerFooter>
    <oddFooter>&amp;CPage &amp;P of &amp;N</oddFooter>
  </headerFooter>
  <rowBreaks count="3" manualBreakCount="3">
    <brk id="54" max="16383" man="1"/>
    <brk id="107" max="16383" man="1"/>
    <brk id="16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15</xdr:row>
                    <xdr:rowOff>28575</xdr:rowOff>
                  </from>
                  <to>
                    <xdr:col>8</xdr:col>
                    <xdr:colOff>371475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15</xdr:row>
                    <xdr:rowOff>28575</xdr:rowOff>
                  </from>
                  <to>
                    <xdr:col>9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</xdr:row>
                    <xdr:rowOff>0</xdr:rowOff>
                  </from>
                  <to>
                    <xdr:col>2</xdr:col>
                    <xdr:colOff>600075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7</xdr:row>
                    <xdr:rowOff>0</xdr:rowOff>
                  </from>
                  <to>
                    <xdr:col>2</xdr:col>
                    <xdr:colOff>590550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2</xdr:col>
                    <xdr:colOff>600075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9</xdr:row>
                    <xdr:rowOff>0</xdr:rowOff>
                  </from>
                  <to>
                    <xdr:col>2</xdr:col>
                    <xdr:colOff>600075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16</xdr:row>
                    <xdr:rowOff>0</xdr:rowOff>
                  </from>
                  <to>
                    <xdr:col>2</xdr:col>
                    <xdr:colOff>590550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17</xdr:row>
                    <xdr:rowOff>0</xdr:rowOff>
                  </from>
                  <to>
                    <xdr:col>2</xdr:col>
                    <xdr:colOff>590550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18</xdr:row>
                    <xdr:rowOff>0</xdr:rowOff>
                  </from>
                  <to>
                    <xdr:col>2</xdr:col>
                    <xdr:colOff>590550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25</xdr:row>
                    <xdr:rowOff>0</xdr:rowOff>
                  </from>
                  <to>
                    <xdr:col>2</xdr:col>
                    <xdr:colOff>590550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26</xdr:row>
                    <xdr:rowOff>0</xdr:rowOff>
                  </from>
                  <to>
                    <xdr:col>2</xdr:col>
                    <xdr:colOff>590550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27</xdr:row>
                    <xdr:rowOff>0</xdr:rowOff>
                  </from>
                  <to>
                    <xdr:col>2</xdr:col>
                    <xdr:colOff>590550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34</xdr:row>
                    <xdr:rowOff>0</xdr:rowOff>
                  </from>
                  <to>
                    <xdr:col>2</xdr:col>
                    <xdr:colOff>590550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35</xdr:row>
                    <xdr:rowOff>0</xdr:rowOff>
                  </from>
                  <to>
                    <xdr:col>2</xdr:col>
                    <xdr:colOff>590550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36</xdr:row>
                    <xdr:rowOff>0</xdr:rowOff>
                  </from>
                  <to>
                    <xdr:col>2</xdr:col>
                    <xdr:colOff>590550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24</xdr:row>
                    <xdr:rowOff>28575</xdr:rowOff>
                  </from>
                  <to>
                    <xdr:col>8</xdr:col>
                    <xdr:colOff>371475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24</xdr:row>
                    <xdr:rowOff>28575</xdr:rowOff>
                  </from>
                  <to>
                    <xdr:col>9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33</xdr:row>
                    <xdr:rowOff>28575</xdr:rowOff>
                  </from>
                  <to>
                    <xdr:col>8</xdr:col>
                    <xdr:colOff>371475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33</xdr:row>
                    <xdr:rowOff>28575</xdr:rowOff>
                  </from>
                  <to>
                    <xdr:col>9</xdr:col>
                    <xdr:colOff>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45</xdr:row>
                    <xdr:rowOff>0</xdr:rowOff>
                  </from>
                  <to>
                    <xdr:col>2</xdr:col>
                    <xdr:colOff>590550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46</xdr:row>
                    <xdr:rowOff>0</xdr:rowOff>
                  </from>
                  <to>
                    <xdr:col>2</xdr:col>
                    <xdr:colOff>590550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47</xdr:row>
                    <xdr:rowOff>0</xdr:rowOff>
                  </from>
                  <to>
                    <xdr:col>2</xdr:col>
                    <xdr:colOff>590550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44</xdr:row>
                    <xdr:rowOff>28575</xdr:rowOff>
                  </from>
                  <to>
                    <xdr:col>8</xdr:col>
                    <xdr:colOff>371475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44</xdr:row>
                    <xdr:rowOff>28575</xdr:rowOff>
                  </from>
                  <to>
                    <xdr:col>9</xdr:col>
                    <xdr:colOff>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8" name="Check Box 41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68</xdr:row>
                    <xdr:rowOff>28575</xdr:rowOff>
                  </from>
                  <to>
                    <xdr:col>8</xdr:col>
                    <xdr:colOff>371475</xdr:colOff>
                    <xdr:row>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9" name="Check Box 42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68</xdr:row>
                    <xdr:rowOff>28575</xdr:rowOff>
                  </from>
                  <to>
                    <xdr:col>9</xdr:col>
                    <xdr:colOff>0</xdr:colOff>
                    <xdr:row>68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0" name="Check Box 4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58</xdr:row>
                    <xdr:rowOff>0</xdr:rowOff>
                  </from>
                  <to>
                    <xdr:col>2</xdr:col>
                    <xdr:colOff>600075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1" name="Check Box 4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60</xdr:row>
                    <xdr:rowOff>0</xdr:rowOff>
                  </from>
                  <to>
                    <xdr:col>2</xdr:col>
                    <xdr:colOff>590550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2" name="Check Box 4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61</xdr:row>
                    <xdr:rowOff>0</xdr:rowOff>
                  </from>
                  <to>
                    <xdr:col>2</xdr:col>
                    <xdr:colOff>600075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3" name="Check Box 4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62</xdr:row>
                    <xdr:rowOff>0</xdr:rowOff>
                  </from>
                  <to>
                    <xdr:col>2</xdr:col>
                    <xdr:colOff>600075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4" name="Check Box 4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69</xdr:row>
                    <xdr:rowOff>0</xdr:rowOff>
                  </from>
                  <to>
                    <xdr:col>2</xdr:col>
                    <xdr:colOff>590550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5" name="Check Box 5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70</xdr:row>
                    <xdr:rowOff>0</xdr:rowOff>
                  </from>
                  <to>
                    <xdr:col>2</xdr:col>
                    <xdr:colOff>590550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6" name="Check Box 5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71</xdr:row>
                    <xdr:rowOff>0</xdr:rowOff>
                  </from>
                  <to>
                    <xdr:col>2</xdr:col>
                    <xdr:colOff>590550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7" name="Check Box 5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78</xdr:row>
                    <xdr:rowOff>0</xdr:rowOff>
                  </from>
                  <to>
                    <xdr:col>2</xdr:col>
                    <xdr:colOff>590550</xdr:colOff>
                    <xdr:row>78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8" name="Check Box 5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79</xdr:row>
                    <xdr:rowOff>0</xdr:rowOff>
                  </from>
                  <to>
                    <xdr:col>2</xdr:col>
                    <xdr:colOff>590550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9" name="Check Box 5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80</xdr:row>
                    <xdr:rowOff>0</xdr:rowOff>
                  </from>
                  <to>
                    <xdr:col>2</xdr:col>
                    <xdr:colOff>590550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0" name="Check Box 5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87</xdr:row>
                    <xdr:rowOff>0</xdr:rowOff>
                  </from>
                  <to>
                    <xdr:col>2</xdr:col>
                    <xdr:colOff>590550</xdr:colOff>
                    <xdr:row>87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1" name="Check Box 5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88</xdr:row>
                    <xdr:rowOff>0</xdr:rowOff>
                  </from>
                  <to>
                    <xdr:col>2</xdr:col>
                    <xdr:colOff>590550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2" name="Check Box 5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89</xdr:row>
                    <xdr:rowOff>0</xdr:rowOff>
                  </from>
                  <to>
                    <xdr:col>2</xdr:col>
                    <xdr:colOff>590550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3" name="Check Box 58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77</xdr:row>
                    <xdr:rowOff>28575</xdr:rowOff>
                  </from>
                  <to>
                    <xdr:col>8</xdr:col>
                    <xdr:colOff>371475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44" name="Check Box 59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77</xdr:row>
                    <xdr:rowOff>28575</xdr:rowOff>
                  </from>
                  <to>
                    <xdr:col>9</xdr:col>
                    <xdr:colOff>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45" name="Check Box 60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86</xdr:row>
                    <xdr:rowOff>28575</xdr:rowOff>
                  </from>
                  <to>
                    <xdr:col>8</xdr:col>
                    <xdr:colOff>371475</xdr:colOff>
                    <xdr:row>86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6" name="Check Box 61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86</xdr:row>
                    <xdr:rowOff>28575</xdr:rowOff>
                  </from>
                  <to>
                    <xdr:col>9</xdr:col>
                    <xdr:colOff>0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47" name="Check Box 6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98</xdr:row>
                    <xdr:rowOff>0</xdr:rowOff>
                  </from>
                  <to>
                    <xdr:col>2</xdr:col>
                    <xdr:colOff>590550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48" name="Check Box 6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99</xdr:row>
                    <xdr:rowOff>0</xdr:rowOff>
                  </from>
                  <to>
                    <xdr:col>2</xdr:col>
                    <xdr:colOff>590550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9" name="Check Box 6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100</xdr:row>
                    <xdr:rowOff>0</xdr:rowOff>
                  </from>
                  <to>
                    <xdr:col>2</xdr:col>
                    <xdr:colOff>590550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50" name="Check Box 65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97</xdr:row>
                    <xdr:rowOff>28575</xdr:rowOff>
                  </from>
                  <to>
                    <xdr:col>8</xdr:col>
                    <xdr:colOff>371475</xdr:colOff>
                    <xdr:row>97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51" name="Check Box 66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97</xdr:row>
                    <xdr:rowOff>28575</xdr:rowOff>
                  </from>
                  <to>
                    <xdr:col>9</xdr:col>
                    <xdr:colOff>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52" name="Check Box 67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121</xdr:row>
                    <xdr:rowOff>28575</xdr:rowOff>
                  </from>
                  <to>
                    <xdr:col>8</xdr:col>
                    <xdr:colOff>371475</xdr:colOff>
                    <xdr:row>121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3" name="Check Box 68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121</xdr:row>
                    <xdr:rowOff>28575</xdr:rowOff>
                  </from>
                  <to>
                    <xdr:col>9</xdr:col>
                    <xdr:colOff>0</xdr:colOff>
                    <xdr:row>121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54" name="Check Box 7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111</xdr:row>
                    <xdr:rowOff>0</xdr:rowOff>
                  </from>
                  <to>
                    <xdr:col>2</xdr:col>
                    <xdr:colOff>600075</xdr:colOff>
                    <xdr:row>111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5" name="Check Box 7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113</xdr:row>
                    <xdr:rowOff>0</xdr:rowOff>
                  </from>
                  <to>
                    <xdr:col>2</xdr:col>
                    <xdr:colOff>590550</xdr:colOff>
                    <xdr:row>113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6" name="Check Box 7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114</xdr:row>
                    <xdr:rowOff>0</xdr:rowOff>
                  </from>
                  <to>
                    <xdr:col>2</xdr:col>
                    <xdr:colOff>600075</xdr:colOff>
                    <xdr:row>114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57" name="Check Box 7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115</xdr:row>
                    <xdr:rowOff>0</xdr:rowOff>
                  </from>
                  <to>
                    <xdr:col>2</xdr:col>
                    <xdr:colOff>600075</xdr:colOff>
                    <xdr:row>115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58" name="Check Box 7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122</xdr:row>
                    <xdr:rowOff>0</xdr:rowOff>
                  </from>
                  <to>
                    <xdr:col>2</xdr:col>
                    <xdr:colOff>590550</xdr:colOff>
                    <xdr:row>122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59" name="Check Box 7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123</xdr:row>
                    <xdr:rowOff>0</xdr:rowOff>
                  </from>
                  <to>
                    <xdr:col>2</xdr:col>
                    <xdr:colOff>590550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0" name="Check Box 7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124</xdr:row>
                    <xdr:rowOff>0</xdr:rowOff>
                  </from>
                  <to>
                    <xdr:col>2</xdr:col>
                    <xdr:colOff>590550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1" name="Check Box 7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131</xdr:row>
                    <xdr:rowOff>0</xdr:rowOff>
                  </from>
                  <to>
                    <xdr:col>2</xdr:col>
                    <xdr:colOff>590550</xdr:colOff>
                    <xdr:row>131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62" name="Check Box 7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132</xdr:row>
                    <xdr:rowOff>0</xdr:rowOff>
                  </from>
                  <to>
                    <xdr:col>2</xdr:col>
                    <xdr:colOff>590550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63" name="Check Box 8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133</xdr:row>
                    <xdr:rowOff>0</xdr:rowOff>
                  </from>
                  <to>
                    <xdr:col>2</xdr:col>
                    <xdr:colOff>590550</xdr:colOff>
                    <xdr:row>133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64" name="Check Box 8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140</xdr:row>
                    <xdr:rowOff>0</xdr:rowOff>
                  </from>
                  <to>
                    <xdr:col>2</xdr:col>
                    <xdr:colOff>590550</xdr:colOff>
                    <xdr:row>140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65" name="Check Box 8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141</xdr:row>
                    <xdr:rowOff>0</xdr:rowOff>
                  </from>
                  <to>
                    <xdr:col>2</xdr:col>
                    <xdr:colOff>590550</xdr:colOff>
                    <xdr:row>141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66" name="Check Box 8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142</xdr:row>
                    <xdr:rowOff>0</xdr:rowOff>
                  </from>
                  <to>
                    <xdr:col>2</xdr:col>
                    <xdr:colOff>590550</xdr:colOff>
                    <xdr:row>142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67" name="Check Box 84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130</xdr:row>
                    <xdr:rowOff>28575</xdr:rowOff>
                  </from>
                  <to>
                    <xdr:col>8</xdr:col>
                    <xdr:colOff>371475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68" name="Check Box 85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130</xdr:row>
                    <xdr:rowOff>28575</xdr:rowOff>
                  </from>
                  <to>
                    <xdr:col>9</xdr:col>
                    <xdr:colOff>0</xdr:colOff>
                    <xdr:row>130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69" name="Check Box 86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139</xdr:row>
                    <xdr:rowOff>28575</xdr:rowOff>
                  </from>
                  <to>
                    <xdr:col>8</xdr:col>
                    <xdr:colOff>371475</xdr:colOff>
                    <xdr:row>139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70" name="Check Box 87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139</xdr:row>
                    <xdr:rowOff>28575</xdr:rowOff>
                  </from>
                  <to>
                    <xdr:col>9</xdr:col>
                    <xdr:colOff>0</xdr:colOff>
                    <xdr:row>139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71" name="Check Box 8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151</xdr:row>
                    <xdr:rowOff>0</xdr:rowOff>
                  </from>
                  <to>
                    <xdr:col>2</xdr:col>
                    <xdr:colOff>590550</xdr:colOff>
                    <xdr:row>151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72" name="Check Box 8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152</xdr:row>
                    <xdr:rowOff>0</xdr:rowOff>
                  </from>
                  <to>
                    <xdr:col>2</xdr:col>
                    <xdr:colOff>590550</xdr:colOff>
                    <xdr:row>152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73" name="Check Box 9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153</xdr:row>
                    <xdr:rowOff>0</xdr:rowOff>
                  </from>
                  <to>
                    <xdr:col>2</xdr:col>
                    <xdr:colOff>590550</xdr:colOff>
                    <xdr:row>153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74" name="Check Box 91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150</xdr:row>
                    <xdr:rowOff>28575</xdr:rowOff>
                  </from>
                  <to>
                    <xdr:col>8</xdr:col>
                    <xdr:colOff>371475</xdr:colOff>
                    <xdr:row>150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75" name="Check Box 92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150</xdr:row>
                    <xdr:rowOff>28575</xdr:rowOff>
                  </from>
                  <to>
                    <xdr:col>9</xdr:col>
                    <xdr:colOff>0</xdr:colOff>
                    <xdr:row>150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76" name="Check Box 93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174</xdr:row>
                    <xdr:rowOff>28575</xdr:rowOff>
                  </from>
                  <to>
                    <xdr:col>8</xdr:col>
                    <xdr:colOff>371475</xdr:colOff>
                    <xdr:row>174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77" name="Check Box 94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174</xdr:row>
                    <xdr:rowOff>28575</xdr:rowOff>
                  </from>
                  <to>
                    <xdr:col>9</xdr:col>
                    <xdr:colOff>0</xdr:colOff>
                    <xdr:row>174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78" name="Check Box 9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164</xdr:row>
                    <xdr:rowOff>0</xdr:rowOff>
                  </from>
                  <to>
                    <xdr:col>2</xdr:col>
                    <xdr:colOff>600075</xdr:colOff>
                    <xdr:row>164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79" name="Check Box 9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166</xdr:row>
                    <xdr:rowOff>0</xdr:rowOff>
                  </from>
                  <to>
                    <xdr:col>2</xdr:col>
                    <xdr:colOff>590550</xdr:colOff>
                    <xdr:row>166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80" name="Check Box 9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167</xdr:row>
                    <xdr:rowOff>0</xdr:rowOff>
                  </from>
                  <to>
                    <xdr:col>2</xdr:col>
                    <xdr:colOff>600075</xdr:colOff>
                    <xdr:row>167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81" name="Check Box 100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168</xdr:row>
                    <xdr:rowOff>0</xdr:rowOff>
                  </from>
                  <to>
                    <xdr:col>2</xdr:col>
                    <xdr:colOff>600075</xdr:colOff>
                    <xdr:row>168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82" name="Check Box 10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175</xdr:row>
                    <xdr:rowOff>0</xdr:rowOff>
                  </from>
                  <to>
                    <xdr:col>2</xdr:col>
                    <xdr:colOff>590550</xdr:colOff>
                    <xdr:row>175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83" name="Check Box 10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176</xdr:row>
                    <xdr:rowOff>0</xdr:rowOff>
                  </from>
                  <to>
                    <xdr:col>2</xdr:col>
                    <xdr:colOff>590550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84" name="Check Box 10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177</xdr:row>
                    <xdr:rowOff>0</xdr:rowOff>
                  </from>
                  <to>
                    <xdr:col>2</xdr:col>
                    <xdr:colOff>590550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85" name="Check Box 10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184</xdr:row>
                    <xdr:rowOff>0</xdr:rowOff>
                  </from>
                  <to>
                    <xdr:col>2</xdr:col>
                    <xdr:colOff>590550</xdr:colOff>
                    <xdr:row>184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86" name="Check Box 10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185</xdr:row>
                    <xdr:rowOff>0</xdr:rowOff>
                  </from>
                  <to>
                    <xdr:col>2</xdr:col>
                    <xdr:colOff>590550</xdr:colOff>
                    <xdr:row>185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87" name="Check Box 10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186</xdr:row>
                    <xdr:rowOff>0</xdr:rowOff>
                  </from>
                  <to>
                    <xdr:col>2</xdr:col>
                    <xdr:colOff>590550</xdr:colOff>
                    <xdr:row>186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88" name="Check Box 107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193</xdr:row>
                    <xdr:rowOff>0</xdr:rowOff>
                  </from>
                  <to>
                    <xdr:col>2</xdr:col>
                    <xdr:colOff>590550</xdr:colOff>
                    <xdr:row>193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89" name="Check Box 10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194</xdr:row>
                    <xdr:rowOff>0</xdr:rowOff>
                  </from>
                  <to>
                    <xdr:col>2</xdr:col>
                    <xdr:colOff>590550</xdr:colOff>
                    <xdr:row>194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90" name="Check Box 10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195</xdr:row>
                    <xdr:rowOff>0</xdr:rowOff>
                  </from>
                  <to>
                    <xdr:col>2</xdr:col>
                    <xdr:colOff>590550</xdr:colOff>
                    <xdr:row>195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91" name="Check Box 110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183</xdr:row>
                    <xdr:rowOff>28575</xdr:rowOff>
                  </from>
                  <to>
                    <xdr:col>8</xdr:col>
                    <xdr:colOff>371475</xdr:colOff>
                    <xdr:row>183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92" name="Check Box 111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183</xdr:row>
                    <xdr:rowOff>28575</xdr:rowOff>
                  </from>
                  <to>
                    <xdr:col>9</xdr:col>
                    <xdr:colOff>0</xdr:colOff>
                    <xdr:row>183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93" name="Check Box 112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192</xdr:row>
                    <xdr:rowOff>28575</xdr:rowOff>
                  </from>
                  <to>
                    <xdr:col>8</xdr:col>
                    <xdr:colOff>371475</xdr:colOff>
                    <xdr:row>192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94" name="Check Box 113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192</xdr:row>
                    <xdr:rowOff>28575</xdr:rowOff>
                  </from>
                  <to>
                    <xdr:col>9</xdr:col>
                    <xdr:colOff>0</xdr:colOff>
                    <xdr:row>192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95" name="Check Box 114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204</xdr:row>
                    <xdr:rowOff>0</xdr:rowOff>
                  </from>
                  <to>
                    <xdr:col>2</xdr:col>
                    <xdr:colOff>590550</xdr:colOff>
                    <xdr:row>204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96" name="Check Box 11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205</xdr:row>
                    <xdr:rowOff>0</xdr:rowOff>
                  </from>
                  <to>
                    <xdr:col>2</xdr:col>
                    <xdr:colOff>590550</xdr:colOff>
                    <xdr:row>205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97" name="Check Box 11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206</xdr:row>
                    <xdr:rowOff>0</xdr:rowOff>
                  </from>
                  <to>
                    <xdr:col>2</xdr:col>
                    <xdr:colOff>590550</xdr:colOff>
                    <xdr:row>206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98" name="Check Box 117">
              <controlPr defaultSize="0" autoFill="0" autoLine="0" autoPict="0" altText="Annualized">
                <anchor moveWithCells="1">
                  <from>
                    <xdr:col>8</xdr:col>
                    <xdr:colOff>9525</xdr:colOff>
                    <xdr:row>203</xdr:row>
                    <xdr:rowOff>28575</xdr:rowOff>
                  </from>
                  <to>
                    <xdr:col>8</xdr:col>
                    <xdr:colOff>371475</xdr:colOff>
                    <xdr:row>203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99" name="Check Box 118">
              <controlPr defaultSize="0" autoFill="0" autoLine="0" autoPict="0" altText="YTD">
                <anchor moveWithCells="1">
                  <from>
                    <xdr:col>8</xdr:col>
                    <xdr:colOff>476250</xdr:colOff>
                    <xdr:row>203</xdr:row>
                    <xdr:rowOff>28575</xdr:rowOff>
                  </from>
                  <to>
                    <xdr:col>9</xdr:col>
                    <xdr:colOff>0</xdr:colOff>
                    <xdr:row>203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7B72-82AF-4330-A9D5-90E3802348F8}">
  <sheetPr codeName="shNonTaxableIncome">
    <pageSetUpPr fitToPage="1"/>
  </sheetPr>
  <dimension ref="A1:T77"/>
  <sheetViews>
    <sheetView showGridLines="0" zoomScale="94" zoomScaleNormal="94" workbookViewId="0">
      <pane ySplit="1" topLeftCell="A3" activePane="bottomLeft" state="frozen"/>
      <selection activeCell="R9" sqref="R9"/>
      <selection pane="bottomLeft" activeCell="H7" sqref="H7"/>
    </sheetView>
  </sheetViews>
  <sheetFormatPr defaultColWidth="0" defaultRowHeight="15" zeroHeight="1" x14ac:dyDescent="0.25"/>
  <cols>
    <col min="1" max="1" width="5.140625" style="18" customWidth="1"/>
    <col min="2" max="2" width="4.28515625" style="18" customWidth="1"/>
    <col min="3" max="3" width="13.85546875" style="18" customWidth="1"/>
    <col min="4" max="4" width="9" style="18" customWidth="1"/>
    <col min="5" max="5" width="6.28515625" style="18" customWidth="1"/>
    <col min="6" max="6" width="13.140625" style="18" customWidth="1"/>
    <col min="7" max="7" width="14.7109375" style="18" customWidth="1"/>
    <col min="8" max="8" width="17.42578125" style="18" customWidth="1"/>
    <col min="9" max="9" width="12.5703125" style="18" customWidth="1"/>
    <col min="10" max="11" width="10.85546875" style="67" hidden="1" customWidth="1"/>
    <col min="12" max="12" width="17.85546875" style="18" customWidth="1"/>
    <col min="13" max="13" width="12" style="67" hidden="1" customWidth="1"/>
    <col min="14" max="14" width="14.7109375" style="18" customWidth="1"/>
    <col min="15" max="15" width="4.7109375" style="18" customWidth="1"/>
    <col min="16" max="16" width="5.28515625" style="18" customWidth="1"/>
    <col min="17" max="17" width="59.42578125" style="18" bestFit="1" customWidth="1"/>
    <col min="18" max="19" width="8.85546875" style="125" hidden="1" customWidth="1"/>
    <col min="20" max="20" width="16.7109375" style="18" hidden="1" customWidth="1"/>
    <col min="21" max="16384" width="8.85546875" style="18" hidden="1"/>
  </cols>
  <sheetData>
    <row r="1" spans="1:20" s="6" customFormat="1" ht="37.9" customHeight="1" thickBot="1" x14ac:dyDescent="0.3">
      <c r="B1" s="2" t="s">
        <v>62</v>
      </c>
      <c r="C1" s="3"/>
      <c r="D1" s="4"/>
      <c r="E1" s="4"/>
      <c r="F1" s="5"/>
      <c r="G1" s="5"/>
      <c r="H1" s="5"/>
      <c r="I1" s="4"/>
      <c r="J1" s="5" t="s">
        <v>19</v>
      </c>
      <c r="K1" s="5" t="s">
        <v>19</v>
      </c>
      <c r="L1" s="4"/>
      <c r="M1" s="5" t="s">
        <v>19</v>
      </c>
      <c r="N1" s="4"/>
      <c r="O1" s="4"/>
      <c r="Q1" s="127" t="s">
        <v>67</v>
      </c>
      <c r="R1" s="124"/>
      <c r="S1" s="124"/>
    </row>
    <row r="2" spans="1:20" s="6" customFormat="1" ht="4.9000000000000004" hidden="1" customHeight="1" thickTop="1" x14ac:dyDescent="0.25">
      <c r="B2" s="7"/>
      <c r="C2" s="8"/>
      <c r="D2" s="9"/>
      <c r="E2" s="9"/>
      <c r="F2" s="10"/>
      <c r="G2" s="10"/>
      <c r="H2" s="10"/>
      <c r="I2" s="9"/>
      <c r="J2" s="10"/>
      <c r="K2" s="10"/>
      <c r="L2" s="9"/>
      <c r="M2" s="10"/>
      <c r="N2" s="9"/>
      <c r="O2" s="9"/>
      <c r="R2" s="124"/>
      <c r="S2" s="124"/>
    </row>
    <row r="3" spans="1:20" ht="25.15" customHeight="1" thickTop="1" thickBot="1" x14ac:dyDescent="0.3">
      <c r="B3" s="155" t="s">
        <v>37</v>
      </c>
      <c r="C3" s="156"/>
      <c r="D3" s="163"/>
      <c r="E3" s="164"/>
      <c r="F3" s="164"/>
      <c r="G3" s="165"/>
      <c r="H3" s="23" t="s">
        <v>39</v>
      </c>
      <c r="I3" s="163"/>
      <c r="J3" s="164"/>
      <c r="K3" s="164"/>
      <c r="L3" s="164"/>
      <c r="M3" s="164"/>
      <c r="N3" s="165"/>
      <c r="O3" s="24"/>
      <c r="Q3" s="6"/>
    </row>
    <row r="4" spans="1:20" s="6" customFormat="1" ht="19.899999999999999" customHeight="1" thickBot="1" x14ac:dyDescent="0.3">
      <c r="B4" s="25"/>
      <c r="C4" s="26" t="s">
        <v>63</v>
      </c>
      <c r="D4" s="27"/>
      <c r="E4" s="27"/>
      <c r="F4" s="27"/>
      <c r="G4" s="27"/>
      <c r="H4" s="27"/>
      <c r="I4" s="27"/>
      <c r="J4" s="28"/>
      <c r="K4" s="28"/>
      <c r="L4" s="27"/>
      <c r="M4" s="28"/>
      <c r="N4" s="27"/>
      <c r="O4" s="29"/>
      <c r="R4" s="124"/>
      <c r="S4" s="124"/>
    </row>
    <row r="5" spans="1:20" ht="11.25" customHeight="1" x14ac:dyDescent="0.25">
      <c r="B5" s="82"/>
      <c r="C5" s="77"/>
      <c r="D5" s="77"/>
      <c r="E5" s="77"/>
      <c r="F5" s="77"/>
      <c r="G5" s="77"/>
      <c r="H5" s="77"/>
      <c r="I5" s="77"/>
      <c r="J5" s="78" t="s">
        <v>19</v>
      </c>
      <c r="K5" s="78" t="s">
        <v>19</v>
      </c>
      <c r="L5" s="78"/>
      <c r="M5" s="78" t="s">
        <v>19</v>
      </c>
      <c r="N5" s="77"/>
      <c r="O5" s="83"/>
      <c r="Q5" s="30"/>
    </row>
    <row r="6" spans="1:20" ht="60" x14ac:dyDescent="0.25">
      <c r="B6" s="84"/>
      <c r="C6" s="37" t="s">
        <v>5</v>
      </c>
      <c r="D6" s="168"/>
      <c r="E6" s="168"/>
      <c r="F6" s="168"/>
      <c r="G6" s="168"/>
      <c r="H6" s="39" t="s">
        <v>23</v>
      </c>
      <c r="I6" s="98"/>
      <c r="J6" s="81" t="s">
        <v>19</v>
      </c>
      <c r="K6" s="81" t="s">
        <v>19</v>
      </c>
      <c r="L6" s="55" t="s">
        <v>22</v>
      </c>
      <c r="M6" s="97" t="s">
        <v>19</v>
      </c>
      <c r="N6" s="99"/>
      <c r="O6" s="85"/>
      <c r="Q6" s="30"/>
    </row>
    <row r="7" spans="1:20" s="6" customFormat="1" ht="37.15" customHeight="1" x14ac:dyDescent="0.25">
      <c r="A7" s="100"/>
      <c r="B7" s="84"/>
      <c r="C7" s="44" t="str">
        <f t="shared" ref="C7:C12" si="0">IF(R7,"X","O")</f>
        <v>O</v>
      </c>
      <c r="D7" s="167" t="s">
        <v>24</v>
      </c>
      <c r="E7" s="167"/>
      <c r="F7" s="167"/>
      <c r="G7" s="167"/>
      <c r="H7" s="135"/>
      <c r="I7" s="102" t="s">
        <v>30</v>
      </c>
      <c r="J7" s="65">
        <f>ROUND(H7/12,2)</f>
        <v>0</v>
      </c>
      <c r="K7" s="103"/>
      <c r="L7" s="63">
        <f>J7</f>
        <v>0</v>
      </c>
      <c r="M7" s="97" t="s">
        <v>19</v>
      </c>
      <c r="N7" s="64"/>
      <c r="O7" s="86"/>
      <c r="Q7" s="30" t="str">
        <f>IF(AND(R7,OR(R10,R12,R15)),ErrMsg_ChooseOnlyOne,"")</f>
        <v/>
      </c>
      <c r="R7" s="124" t="b">
        <v>0</v>
      </c>
      <c r="S7" s="124"/>
      <c r="T7" s="50" t="s">
        <v>51</v>
      </c>
    </row>
    <row r="8" spans="1:20" s="6" customFormat="1" ht="37.15" customHeight="1" x14ac:dyDescent="0.25">
      <c r="A8" s="100"/>
      <c r="B8" s="84"/>
      <c r="C8" s="44"/>
      <c r="D8" s="167" t="s">
        <v>25</v>
      </c>
      <c r="E8" s="167"/>
      <c r="F8" s="167"/>
      <c r="G8" s="167"/>
      <c r="H8" s="135"/>
      <c r="I8" s="102" t="str">
        <f>"Taxable portion = "&amp;TEXT((K8*100),"0.00")&amp;"%"</f>
        <v>Taxable portion = 0.00%</v>
      </c>
      <c r="J8" s="65">
        <f>ROUND(H8/12,2)</f>
        <v>0</v>
      </c>
      <c r="K8" s="104">
        <f>IFERROR(ROUND(H8/H7,4),0)</f>
        <v>0</v>
      </c>
      <c r="L8" s="63">
        <f>J8</f>
        <v>0</v>
      </c>
      <c r="M8" s="97" t="s">
        <v>19</v>
      </c>
      <c r="N8" s="64"/>
      <c r="O8" s="86"/>
      <c r="Q8" s="30"/>
      <c r="R8" s="124"/>
      <c r="S8" s="124"/>
    </row>
    <row r="9" spans="1:20" s="6" customFormat="1" ht="31.15" customHeight="1" x14ac:dyDescent="0.25">
      <c r="A9" s="100"/>
      <c r="B9" s="84"/>
      <c r="C9" s="44"/>
      <c r="D9" s="167" t="s">
        <v>26</v>
      </c>
      <c r="E9" s="167"/>
      <c r="F9" s="167"/>
      <c r="G9" s="136">
        <v>0.25</v>
      </c>
      <c r="H9" s="96">
        <f>ROUND(IF(AND(H7=0,H8=0),0,H7-H8),2)</f>
        <v>0</v>
      </c>
      <c r="I9" s="102" t="str">
        <f>"Non-taxable portion = "&amp;TEXT((K9*100),"0.00")&amp;"%"</f>
        <v>Non-taxable portion = 0.00%</v>
      </c>
      <c r="J9" s="65">
        <f>ROUND((H9*(1+G9))/12,2)</f>
        <v>0</v>
      </c>
      <c r="K9" s="104">
        <f>ROUND(IF(AND(H7=0,H8=0),0,1-K8),4)</f>
        <v>0</v>
      </c>
      <c r="L9" s="63">
        <f>J9</f>
        <v>0</v>
      </c>
      <c r="M9" s="97" t="s">
        <v>19</v>
      </c>
      <c r="N9" s="105"/>
      <c r="O9" s="86"/>
      <c r="Q9" s="30"/>
      <c r="S9" s="124"/>
    </row>
    <row r="10" spans="1:20" s="6" customFormat="1" ht="31.5" customHeight="1" x14ac:dyDescent="0.25">
      <c r="A10" s="100"/>
      <c r="B10" s="84"/>
      <c r="C10" s="44" t="str">
        <f>IF(R10,"X","O")</f>
        <v>O</v>
      </c>
      <c r="D10" s="150" t="s">
        <v>64</v>
      </c>
      <c r="E10" s="150"/>
      <c r="F10" s="150"/>
      <c r="G10" s="150"/>
      <c r="H10" s="150"/>
      <c r="I10" s="150"/>
      <c r="J10" s="65"/>
      <c r="K10" s="108"/>
      <c r="L10" s="63">
        <f>SUM(L8:L9)</f>
        <v>0</v>
      </c>
      <c r="M10" s="97"/>
      <c r="N10" s="105"/>
      <c r="O10" s="86"/>
      <c r="Q10" s="30" t="str">
        <f>IF(AND(R10,OR(R7,R12,R15)),ErrMsg_ChooseOnlyOne,"")</f>
        <v/>
      </c>
      <c r="R10" s="124" t="b">
        <v>0</v>
      </c>
      <c r="S10" s="124"/>
      <c r="T10" s="50" t="s">
        <v>51</v>
      </c>
    </row>
    <row r="11" spans="1:20" s="6" customFormat="1" ht="15.75" customHeight="1" x14ac:dyDescent="0.25">
      <c r="A11" s="100"/>
      <c r="B11" s="84"/>
      <c r="C11" s="106"/>
      <c r="D11" s="101"/>
      <c r="E11" s="101"/>
      <c r="F11" s="101"/>
      <c r="G11" s="107"/>
      <c r="H11" s="96"/>
      <c r="I11" s="102"/>
      <c r="J11" s="65"/>
      <c r="K11" s="108"/>
      <c r="L11" s="63"/>
      <c r="M11" s="97"/>
      <c r="N11" s="105"/>
      <c r="O11" s="86"/>
      <c r="Q11" s="30"/>
      <c r="R11" s="124"/>
      <c r="S11" s="124"/>
    </row>
    <row r="12" spans="1:20" s="6" customFormat="1" ht="31.5" customHeight="1" x14ac:dyDescent="0.25">
      <c r="A12" s="100"/>
      <c r="B12" s="84"/>
      <c r="C12" s="128" t="str">
        <f t="shared" si="0"/>
        <v>O</v>
      </c>
      <c r="D12" s="166" t="s">
        <v>76</v>
      </c>
      <c r="E12" s="166"/>
      <c r="F12" s="166"/>
      <c r="G12" s="166"/>
      <c r="H12" s="166"/>
      <c r="I12" s="166"/>
      <c r="J12" s="65"/>
      <c r="K12" s="65"/>
      <c r="L12" s="137"/>
      <c r="M12" s="97" t="s">
        <v>19</v>
      </c>
      <c r="N12" s="130"/>
      <c r="O12" s="86"/>
      <c r="Q12" s="30" t="str">
        <f>IF(AND(R12,OR(R7,R10,R15)),ErrMsg_ChooseOnlyOne,"")</f>
        <v/>
      </c>
      <c r="R12" s="124" t="b">
        <v>0</v>
      </c>
      <c r="S12" s="124"/>
      <c r="T12" s="50" t="s">
        <v>51</v>
      </c>
    </row>
    <row r="13" spans="1:20" s="6" customFormat="1" ht="31.5" customHeight="1" x14ac:dyDescent="0.25">
      <c r="A13" s="100"/>
      <c r="B13" s="84"/>
      <c r="C13" s="128"/>
      <c r="D13" s="166" t="s">
        <v>77</v>
      </c>
      <c r="E13" s="166"/>
      <c r="F13" s="166"/>
      <c r="G13" s="166"/>
      <c r="H13" s="166"/>
      <c r="I13" s="166"/>
      <c r="J13" s="65"/>
      <c r="K13" s="65">
        <f>ROUND(L12*K8,2)</f>
        <v>0</v>
      </c>
      <c r="L13" s="131">
        <f>K13</f>
        <v>0</v>
      </c>
      <c r="M13" s="97" t="s">
        <v>19</v>
      </c>
      <c r="N13" s="130"/>
      <c r="O13" s="86"/>
      <c r="Q13" s="30"/>
      <c r="S13" s="124"/>
    </row>
    <row r="14" spans="1:20" s="6" customFormat="1" ht="31.5" customHeight="1" x14ac:dyDescent="0.25">
      <c r="A14" s="100"/>
      <c r="B14" s="84"/>
      <c r="C14" s="128"/>
      <c r="D14" s="166" t="s">
        <v>78</v>
      </c>
      <c r="E14" s="166"/>
      <c r="F14" s="166"/>
      <c r="G14" s="166"/>
      <c r="H14" s="166"/>
      <c r="I14" s="166"/>
      <c r="J14" s="65"/>
      <c r="K14" s="65">
        <f>ROUND(IF(AND(H7=0,H8=0),0,(L12-L13)*(1+G9)),2)</f>
        <v>0</v>
      </c>
      <c r="L14" s="132">
        <f>K14</f>
        <v>0</v>
      </c>
      <c r="M14" s="97" t="s">
        <v>19</v>
      </c>
      <c r="N14" s="130"/>
      <c r="O14" s="86"/>
      <c r="Q14" s="30"/>
      <c r="S14" s="124"/>
    </row>
    <row r="15" spans="1:20" ht="31.5" customHeight="1" x14ac:dyDescent="0.25">
      <c r="B15" s="84"/>
      <c r="C15" s="128" t="str">
        <f>IF(R15,"X","O")</f>
        <v>O</v>
      </c>
      <c r="D15" s="166" t="s">
        <v>64</v>
      </c>
      <c r="E15" s="166"/>
      <c r="F15" s="166"/>
      <c r="G15" s="166"/>
      <c r="H15" s="166"/>
      <c r="I15" s="166"/>
      <c r="J15" s="21"/>
      <c r="K15" s="21"/>
      <c r="L15" s="133">
        <f>SUM(L13:L14)</f>
        <v>0</v>
      </c>
      <c r="M15" s="21"/>
      <c r="N15" s="134"/>
      <c r="O15" s="85"/>
      <c r="Q15" s="30" t="str">
        <f>IF(AND(R15,OR(R7,R10,R12)),ErrMsg_ChooseOnlyOne,"")</f>
        <v/>
      </c>
      <c r="R15" s="124" t="b">
        <v>0</v>
      </c>
      <c r="T15" s="50" t="s">
        <v>51</v>
      </c>
    </row>
    <row r="16" spans="1:20" ht="12.75" customHeight="1" thickBot="1" x14ac:dyDescent="0.3">
      <c r="B16" s="84"/>
      <c r="C16" s="80"/>
      <c r="D16" s="80"/>
      <c r="E16" s="80"/>
      <c r="F16" s="80"/>
      <c r="G16" s="80"/>
      <c r="H16" s="80"/>
      <c r="I16" s="80"/>
      <c r="J16" s="21"/>
      <c r="K16" s="21"/>
      <c r="L16" s="80"/>
      <c r="M16" s="21"/>
      <c r="N16" s="80"/>
      <c r="O16" s="85"/>
      <c r="Q16" s="30"/>
    </row>
    <row r="17" spans="1:20" s="6" customFormat="1" ht="23.45" customHeight="1" thickBot="1" x14ac:dyDescent="0.3">
      <c r="B17" s="84"/>
      <c r="C17" s="109"/>
      <c r="D17" s="145" t="str">
        <f>"Qualifying Income from: "&amp;D3</f>
        <v xml:space="preserve">Qualifying Income from: </v>
      </c>
      <c r="E17" s="146"/>
      <c r="F17" s="146"/>
      <c r="G17" s="146"/>
      <c r="H17" s="146"/>
      <c r="I17" s="146"/>
      <c r="J17" s="110"/>
      <c r="K17" s="110">
        <f>IFERROR(SUMIF(C7:C16,"=X",L7:L16),0)</f>
        <v>0</v>
      </c>
      <c r="L17" s="69">
        <f>IF(COUNTBLANK(Q4:Q18)&lt;&gt;ROWS(Q4:Q18),"ERROR",K17)</f>
        <v>0</v>
      </c>
      <c r="M17" s="111"/>
      <c r="N17" s="63"/>
      <c r="O17" s="86"/>
      <c r="Q17" s="30"/>
      <c r="R17" s="124"/>
      <c r="S17" s="124"/>
    </row>
    <row r="18" spans="1:20" ht="15.75" thickBot="1" x14ac:dyDescent="0.3">
      <c r="B18" s="112"/>
      <c r="C18" s="113"/>
      <c r="D18" s="113"/>
      <c r="E18" s="113"/>
      <c r="F18" s="113"/>
      <c r="G18" s="113"/>
      <c r="H18" s="113"/>
      <c r="I18" s="113"/>
      <c r="J18" s="74"/>
      <c r="K18" s="74"/>
      <c r="L18" s="113"/>
      <c r="M18" s="74"/>
      <c r="N18" s="113"/>
      <c r="O18" s="114"/>
      <c r="Q18" s="30"/>
    </row>
    <row r="19" spans="1:20" ht="25.15" customHeight="1" thickBot="1" x14ac:dyDescent="0.3">
      <c r="B19" s="155" t="s">
        <v>37</v>
      </c>
      <c r="C19" s="156"/>
      <c r="D19" s="163"/>
      <c r="E19" s="164"/>
      <c r="F19" s="164"/>
      <c r="G19" s="165"/>
      <c r="H19" s="23" t="s">
        <v>39</v>
      </c>
      <c r="I19" s="163"/>
      <c r="J19" s="164"/>
      <c r="K19" s="164"/>
      <c r="L19" s="164"/>
      <c r="M19" s="164"/>
      <c r="N19" s="165"/>
      <c r="O19" s="24"/>
      <c r="Q19" s="6"/>
    </row>
    <row r="20" spans="1:20" s="6" customFormat="1" ht="19.899999999999999" customHeight="1" thickBot="1" x14ac:dyDescent="0.3">
      <c r="B20" s="25"/>
      <c r="C20" s="26" t="s">
        <v>63</v>
      </c>
      <c r="D20" s="27"/>
      <c r="E20" s="27"/>
      <c r="F20" s="27"/>
      <c r="G20" s="27"/>
      <c r="H20" s="27"/>
      <c r="I20" s="27"/>
      <c r="J20" s="28"/>
      <c r="K20" s="28"/>
      <c r="L20" s="27"/>
      <c r="M20" s="28"/>
      <c r="N20" s="27"/>
      <c r="O20" s="29"/>
      <c r="R20" s="124"/>
      <c r="S20" s="124"/>
    </row>
    <row r="21" spans="1:20" ht="11.25" customHeight="1" x14ac:dyDescent="0.25">
      <c r="B21" s="82"/>
      <c r="C21" s="77"/>
      <c r="D21" s="77"/>
      <c r="E21" s="77"/>
      <c r="F21" s="77"/>
      <c r="G21" s="77"/>
      <c r="H21" s="77"/>
      <c r="I21" s="77"/>
      <c r="J21" s="78" t="s">
        <v>19</v>
      </c>
      <c r="K21" s="78" t="s">
        <v>19</v>
      </c>
      <c r="L21" s="78"/>
      <c r="M21" s="78" t="s">
        <v>19</v>
      </c>
      <c r="N21" s="77"/>
      <c r="O21" s="83"/>
      <c r="Q21" s="30"/>
    </row>
    <row r="22" spans="1:20" ht="60" x14ac:dyDescent="0.25">
      <c r="B22" s="84"/>
      <c r="C22" s="37" t="s">
        <v>5</v>
      </c>
      <c r="D22" s="168"/>
      <c r="E22" s="168"/>
      <c r="F22" s="168"/>
      <c r="G22" s="168"/>
      <c r="H22" s="39" t="s">
        <v>23</v>
      </c>
      <c r="I22" s="98"/>
      <c r="J22" s="81" t="s">
        <v>19</v>
      </c>
      <c r="K22" s="81" t="s">
        <v>19</v>
      </c>
      <c r="L22" s="55" t="s">
        <v>22</v>
      </c>
      <c r="M22" s="97" t="s">
        <v>19</v>
      </c>
      <c r="N22" s="99"/>
      <c r="O22" s="85"/>
      <c r="Q22" s="30"/>
    </row>
    <row r="23" spans="1:20" s="6" customFormat="1" ht="37.15" customHeight="1" x14ac:dyDescent="0.25">
      <c r="A23" s="100"/>
      <c r="B23" s="84"/>
      <c r="C23" s="44" t="str">
        <f t="shared" ref="C23:C31" si="1">IF(R23,"X","O")</f>
        <v>O</v>
      </c>
      <c r="D23" s="167" t="s">
        <v>24</v>
      </c>
      <c r="E23" s="167"/>
      <c r="F23" s="167"/>
      <c r="G23" s="167"/>
      <c r="H23" s="135"/>
      <c r="I23" s="102" t="s">
        <v>30</v>
      </c>
      <c r="J23" s="65">
        <f>ROUND(H23/12,2)</f>
        <v>0</v>
      </c>
      <c r="K23" s="103"/>
      <c r="L23" s="63">
        <f>J23</f>
        <v>0</v>
      </c>
      <c r="M23" s="97" t="s">
        <v>19</v>
      </c>
      <c r="N23" s="64"/>
      <c r="O23" s="86"/>
      <c r="Q23" s="30" t="str">
        <f>IF(AND(R23,OR(R26,R28,R31)),ErrMsg_ChooseOnlyOne,"")</f>
        <v/>
      </c>
      <c r="R23" s="124" t="b">
        <v>0</v>
      </c>
      <c r="S23" s="124"/>
      <c r="T23" s="50" t="s">
        <v>51</v>
      </c>
    </row>
    <row r="24" spans="1:20" s="6" customFormat="1" ht="37.15" customHeight="1" x14ac:dyDescent="0.25">
      <c r="A24" s="100"/>
      <c r="B24" s="84"/>
      <c r="C24" s="44"/>
      <c r="D24" s="167" t="s">
        <v>25</v>
      </c>
      <c r="E24" s="167"/>
      <c r="F24" s="167"/>
      <c r="G24" s="167"/>
      <c r="H24" s="135"/>
      <c r="I24" s="102" t="str">
        <f>"Taxable portion = "&amp;TEXT((K24*100),"0.00")&amp;"%"</f>
        <v>Taxable portion = 0.00%</v>
      </c>
      <c r="J24" s="65">
        <f>ROUND(H24/12,2)</f>
        <v>0</v>
      </c>
      <c r="K24" s="104">
        <f>IFERROR(ROUND(H24/H23,4),0)</f>
        <v>0</v>
      </c>
      <c r="L24" s="63">
        <f>J24</f>
        <v>0</v>
      </c>
      <c r="M24" s="97" t="s">
        <v>19</v>
      </c>
      <c r="N24" s="64"/>
      <c r="O24" s="86"/>
      <c r="Q24" s="30"/>
      <c r="R24" s="124"/>
      <c r="S24" s="124"/>
    </row>
    <row r="25" spans="1:20" s="6" customFormat="1" ht="31.15" customHeight="1" x14ac:dyDescent="0.25">
      <c r="A25" s="100"/>
      <c r="B25" s="84"/>
      <c r="C25" s="44"/>
      <c r="D25" s="167" t="s">
        <v>26</v>
      </c>
      <c r="E25" s="167"/>
      <c r="F25" s="167"/>
      <c r="G25" s="136">
        <v>0.25</v>
      </c>
      <c r="H25" s="96">
        <f>ROUND(IF(AND(H23=0,H24=0),0,H23-H24),2)</f>
        <v>0</v>
      </c>
      <c r="I25" s="102" t="str">
        <f>"Non-taxable portion = "&amp;TEXT((K25*100),"0.00")&amp;"%"</f>
        <v>Non-taxable portion = 0.00%</v>
      </c>
      <c r="J25" s="65">
        <f>ROUND((H25*(1+G25))/12,2)</f>
        <v>0</v>
      </c>
      <c r="K25" s="104">
        <f>ROUND(IF(AND(H23=0,H24=0),0,1-K24),4)</f>
        <v>0</v>
      </c>
      <c r="L25" s="63">
        <f>J25</f>
        <v>0</v>
      </c>
      <c r="M25" s="97" t="s">
        <v>19</v>
      </c>
      <c r="N25" s="105"/>
      <c r="O25" s="86"/>
      <c r="Q25" s="30"/>
      <c r="S25" s="124"/>
    </row>
    <row r="26" spans="1:20" s="6" customFormat="1" ht="31.5" customHeight="1" x14ac:dyDescent="0.25">
      <c r="A26" s="100"/>
      <c r="B26" s="84"/>
      <c r="C26" s="106" t="str">
        <f t="shared" si="1"/>
        <v>O</v>
      </c>
      <c r="D26" s="150" t="s">
        <v>64</v>
      </c>
      <c r="E26" s="150"/>
      <c r="F26" s="150"/>
      <c r="G26" s="150"/>
      <c r="H26" s="150"/>
      <c r="I26" s="150"/>
      <c r="J26" s="65"/>
      <c r="K26" s="108"/>
      <c r="L26" s="63">
        <f>SUM(L24:L25)</f>
        <v>0</v>
      </c>
      <c r="M26" s="97"/>
      <c r="N26" s="105"/>
      <c r="O26" s="86"/>
      <c r="Q26" s="30" t="str">
        <f>IF(AND(R26,OR(R23,R28,R31)),ErrMsg_ChooseOnlyOne,"")</f>
        <v/>
      </c>
      <c r="R26" s="124" t="b">
        <v>0</v>
      </c>
      <c r="S26" s="124"/>
      <c r="T26" s="50" t="s">
        <v>51</v>
      </c>
    </row>
    <row r="27" spans="1:20" s="6" customFormat="1" ht="15.75" customHeight="1" x14ac:dyDescent="0.25">
      <c r="A27" s="100"/>
      <c r="B27" s="84"/>
      <c r="C27" s="106"/>
      <c r="D27" s="101"/>
      <c r="E27" s="101"/>
      <c r="F27" s="101"/>
      <c r="G27" s="107"/>
      <c r="H27" s="96"/>
      <c r="I27" s="102"/>
      <c r="J27" s="65"/>
      <c r="K27" s="108"/>
      <c r="L27" s="63"/>
      <c r="M27" s="97"/>
      <c r="N27" s="105"/>
      <c r="O27" s="86"/>
      <c r="Q27" s="30"/>
      <c r="R27" s="124"/>
      <c r="S27" s="124"/>
    </row>
    <row r="28" spans="1:20" s="6" customFormat="1" ht="31.5" customHeight="1" x14ac:dyDescent="0.25">
      <c r="A28" s="100"/>
      <c r="B28" s="84"/>
      <c r="C28" s="128" t="str">
        <f t="shared" si="1"/>
        <v>O</v>
      </c>
      <c r="D28" s="166" t="s">
        <v>76</v>
      </c>
      <c r="E28" s="166"/>
      <c r="F28" s="166"/>
      <c r="G28" s="166"/>
      <c r="H28" s="166"/>
      <c r="I28" s="166"/>
      <c r="J28" s="65"/>
      <c r="K28" s="65"/>
      <c r="L28" s="137"/>
      <c r="M28" s="97" t="s">
        <v>19</v>
      </c>
      <c r="N28" s="130"/>
      <c r="O28" s="86"/>
      <c r="Q28" s="30" t="str">
        <f>IF(AND(R28,OR(R23,R26,R31)),ErrMsg_ChooseOnlyOne,"")</f>
        <v/>
      </c>
      <c r="R28" s="124" t="b">
        <v>0</v>
      </c>
      <c r="S28" s="124"/>
      <c r="T28" s="50" t="s">
        <v>51</v>
      </c>
    </row>
    <row r="29" spans="1:20" s="6" customFormat="1" ht="31.5" customHeight="1" x14ac:dyDescent="0.25">
      <c r="A29" s="100"/>
      <c r="B29" s="84"/>
      <c r="C29" s="128"/>
      <c r="D29" s="166" t="s">
        <v>77</v>
      </c>
      <c r="E29" s="166"/>
      <c r="F29" s="166"/>
      <c r="G29" s="166"/>
      <c r="H29" s="166"/>
      <c r="I29" s="166"/>
      <c r="J29" s="65"/>
      <c r="K29" s="65">
        <f>ROUND(L28*K24,2)</f>
        <v>0</v>
      </c>
      <c r="L29" s="131">
        <f>K29</f>
        <v>0</v>
      </c>
      <c r="M29" s="129" t="s">
        <v>19</v>
      </c>
      <c r="N29" s="130"/>
      <c r="O29" s="86"/>
      <c r="Q29" s="30"/>
      <c r="S29" s="124"/>
    </row>
    <row r="30" spans="1:20" s="6" customFormat="1" ht="31.5" customHeight="1" x14ac:dyDescent="0.25">
      <c r="A30" s="100"/>
      <c r="B30" s="84"/>
      <c r="C30" s="128"/>
      <c r="D30" s="166" t="s">
        <v>78</v>
      </c>
      <c r="E30" s="166"/>
      <c r="F30" s="166"/>
      <c r="G30" s="166"/>
      <c r="H30" s="166"/>
      <c r="I30" s="166"/>
      <c r="J30" s="65"/>
      <c r="K30" s="65">
        <f>ROUND(IF(AND(H23=0,H24=0),0,(L28-L29)*(1+G25)),2)</f>
        <v>0</v>
      </c>
      <c r="L30" s="132">
        <f>K30</f>
        <v>0</v>
      </c>
      <c r="M30" s="129" t="s">
        <v>19</v>
      </c>
      <c r="N30" s="130"/>
      <c r="O30" s="86"/>
      <c r="Q30" s="30"/>
      <c r="S30" s="124"/>
    </row>
    <row r="31" spans="1:20" s="6" customFormat="1" ht="31.5" customHeight="1" x14ac:dyDescent="0.25">
      <c r="A31" s="100"/>
      <c r="B31" s="84"/>
      <c r="C31" s="128" t="str">
        <f t="shared" si="1"/>
        <v>O</v>
      </c>
      <c r="D31" s="166" t="s">
        <v>64</v>
      </c>
      <c r="E31" s="166"/>
      <c r="F31" s="166"/>
      <c r="G31" s="166"/>
      <c r="H31" s="166"/>
      <c r="I31" s="166"/>
      <c r="J31" s="65"/>
      <c r="K31" s="65"/>
      <c r="L31" s="133">
        <f>SUM(L29:L30)</f>
        <v>0</v>
      </c>
      <c r="M31" s="129"/>
      <c r="N31" s="130"/>
      <c r="O31" s="86"/>
      <c r="Q31" s="30" t="str">
        <f>IF(AND(R31,OR(R23,R26,R28)),ErrMsg_ChooseOnlyOne,"")</f>
        <v/>
      </c>
      <c r="R31" s="124" t="b">
        <v>0</v>
      </c>
      <c r="S31" s="124"/>
      <c r="T31" s="50" t="s">
        <v>51</v>
      </c>
    </row>
    <row r="32" spans="1:20" ht="12.75" customHeight="1" thickBot="1" x14ac:dyDescent="0.3">
      <c r="B32" s="84"/>
      <c r="C32" s="80"/>
      <c r="D32" s="80"/>
      <c r="E32" s="80"/>
      <c r="F32" s="80"/>
      <c r="G32" s="80"/>
      <c r="H32" s="80"/>
      <c r="I32" s="80"/>
      <c r="J32" s="21"/>
      <c r="K32" s="21"/>
      <c r="L32" s="80"/>
      <c r="M32" s="21"/>
      <c r="N32" s="80"/>
      <c r="O32" s="85"/>
      <c r="Q32" s="30"/>
    </row>
    <row r="33" spans="1:20" s="6" customFormat="1" ht="23.45" customHeight="1" thickBot="1" x14ac:dyDescent="0.3">
      <c r="B33" s="84"/>
      <c r="C33" s="109"/>
      <c r="D33" s="145" t="str">
        <f>"Qualifying Income from: "&amp;D19</f>
        <v xml:space="preserve">Qualifying Income from: </v>
      </c>
      <c r="E33" s="146"/>
      <c r="F33" s="146"/>
      <c r="G33" s="146"/>
      <c r="H33" s="146"/>
      <c r="I33" s="146"/>
      <c r="J33" s="110"/>
      <c r="K33" s="110">
        <f>IFERROR(SUMIF(C23:C32,"=X",L23:L32),0)</f>
        <v>0</v>
      </c>
      <c r="L33" s="69">
        <f>IF(COUNTBLANK(Q20:Q34)&lt;&gt;ROWS(Q20:Q34),"ERROR",K33)</f>
        <v>0</v>
      </c>
      <c r="M33" s="111"/>
      <c r="N33" s="63"/>
      <c r="O33" s="86"/>
      <c r="Q33" s="30"/>
      <c r="R33" s="124"/>
      <c r="S33" s="124"/>
    </row>
    <row r="34" spans="1:20" ht="15.75" thickBot="1" x14ac:dyDescent="0.3">
      <c r="B34" s="112"/>
      <c r="C34" s="113"/>
      <c r="D34" s="113"/>
      <c r="E34" s="113"/>
      <c r="F34" s="113"/>
      <c r="G34" s="113"/>
      <c r="H34" s="113"/>
      <c r="I34" s="113"/>
      <c r="J34" s="74"/>
      <c r="K34" s="74"/>
      <c r="L34" s="113"/>
      <c r="M34" s="74"/>
      <c r="N34" s="113"/>
      <c r="O34" s="114"/>
      <c r="Q34" s="30"/>
    </row>
    <row r="35" spans="1:20" ht="25.15" customHeight="1" thickBot="1" x14ac:dyDescent="0.3">
      <c r="B35" s="155" t="s">
        <v>37</v>
      </c>
      <c r="C35" s="156"/>
      <c r="D35" s="163"/>
      <c r="E35" s="164"/>
      <c r="F35" s="164"/>
      <c r="G35" s="165"/>
      <c r="H35" s="23" t="s">
        <v>39</v>
      </c>
      <c r="I35" s="163"/>
      <c r="J35" s="164"/>
      <c r="K35" s="164"/>
      <c r="L35" s="164"/>
      <c r="M35" s="164"/>
      <c r="N35" s="165"/>
      <c r="O35" s="24"/>
      <c r="Q35" s="6"/>
    </row>
    <row r="36" spans="1:20" s="6" customFormat="1" ht="19.899999999999999" customHeight="1" thickBot="1" x14ac:dyDescent="0.3">
      <c r="B36" s="25"/>
      <c r="C36" s="26" t="s">
        <v>80</v>
      </c>
      <c r="D36" s="27"/>
      <c r="E36" s="27"/>
      <c r="F36" s="27"/>
      <c r="G36" s="27"/>
      <c r="H36" s="27"/>
      <c r="I36" s="27"/>
      <c r="J36" s="28"/>
      <c r="K36" s="28"/>
      <c r="L36" s="27"/>
      <c r="M36" s="28"/>
      <c r="N36" s="27"/>
      <c r="O36" s="29"/>
      <c r="R36" s="124"/>
      <c r="S36" s="124"/>
    </row>
    <row r="37" spans="1:20" ht="11.25" customHeight="1" x14ac:dyDescent="0.25">
      <c r="B37" s="82"/>
      <c r="C37" s="77"/>
      <c r="D37" s="77"/>
      <c r="E37" s="77"/>
      <c r="F37" s="77"/>
      <c r="G37" s="77"/>
      <c r="H37" s="77"/>
      <c r="I37" s="77"/>
      <c r="J37" s="78" t="s">
        <v>19</v>
      </c>
      <c r="K37" s="78" t="s">
        <v>19</v>
      </c>
      <c r="L37" s="78"/>
      <c r="M37" s="78" t="s">
        <v>19</v>
      </c>
      <c r="N37" s="77"/>
      <c r="O37" s="83"/>
      <c r="Q37" s="30"/>
    </row>
    <row r="38" spans="1:20" ht="60" x14ac:dyDescent="0.25">
      <c r="B38" s="84"/>
      <c r="C38" s="37" t="s">
        <v>5</v>
      </c>
      <c r="D38" s="168"/>
      <c r="E38" s="168"/>
      <c r="F38" s="168"/>
      <c r="G38" s="168"/>
      <c r="H38" s="39" t="s">
        <v>23</v>
      </c>
      <c r="I38" s="98"/>
      <c r="J38" s="81" t="s">
        <v>19</v>
      </c>
      <c r="K38" s="81" t="s">
        <v>19</v>
      </c>
      <c r="L38" s="55" t="s">
        <v>22</v>
      </c>
      <c r="M38" s="97" t="s">
        <v>19</v>
      </c>
      <c r="N38" s="99"/>
      <c r="O38" s="85"/>
      <c r="Q38" s="30"/>
    </row>
    <row r="39" spans="1:20" s="6" customFormat="1" ht="37.15" customHeight="1" x14ac:dyDescent="0.25">
      <c r="A39" s="100"/>
      <c r="B39" s="84"/>
      <c r="C39" s="44" t="str">
        <f t="shared" ref="C39:C41" si="2">IF(R39,"X","O")</f>
        <v>O</v>
      </c>
      <c r="D39" s="167" t="s">
        <v>24</v>
      </c>
      <c r="E39" s="167"/>
      <c r="F39" s="167"/>
      <c r="G39" s="167"/>
      <c r="H39" s="138"/>
      <c r="I39" s="102" t="s">
        <v>30</v>
      </c>
      <c r="J39" s="65">
        <f>ROUND(H39/12,2)</f>
        <v>0</v>
      </c>
      <c r="K39" s="103"/>
      <c r="L39" s="63">
        <f>J39</f>
        <v>0</v>
      </c>
      <c r="M39" s="97" t="s">
        <v>19</v>
      </c>
      <c r="N39" s="64"/>
      <c r="O39" s="86"/>
      <c r="Q39" s="30" t="str">
        <f>IF(AND(R39,R41),ErrMsg_UncheckTheOther,"")</f>
        <v/>
      </c>
      <c r="R39" s="124" t="b">
        <v>0</v>
      </c>
      <c r="S39" s="124"/>
      <c r="T39" s="50" t="s">
        <v>51</v>
      </c>
    </row>
    <row r="40" spans="1:20" s="6" customFormat="1" ht="37.15" customHeight="1" x14ac:dyDescent="0.25">
      <c r="A40" s="100"/>
      <c r="B40" s="84"/>
      <c r="C40" s="44" t="str">
        <f t="shared" si="2"/>
        <v>O</v>
      </c>
      <c r="D40" s="167" t="s">
        <v>68</v>
      </c>
      <c r="E40" s="167"/>
      <c r="F40" s="167"/>
      <c r="G40" s="167"/>
      <c r="H40" s="96">
        <f>ROUND(H39*0.15,2)</f>
        <v>0</v>
      </c>
      <c r="I40" s="102" t="s">
        <v>69</v>
      </c>
      <c r="J40" s="65">
        <f>ROUND((H40*0.25)/12,2)</f>
        <v>0</v>
      </c>
      <c r="K40" s="104">
        <f>IFERROR(ROUND(H40/H39,4),0)</f>
        <v>0</v>
      </c>
      <c r="L40" s="63">
        <f>J40</f>
        <v>0</v>
      </c>
      <c r="M40" s="97" t="s">
        <v>19</v>
      </c>
      <c r="N40" s="64"/>
      <c r="O40" s="86"/>
      <c r="Q40" s="30"/>
      <c r="R40" s="124"/>
      <c r="S40" s="124"/>
      <c r="T40" s="50"/>
    </row>
    <row r="41" spans="1:20" s="6" customFormat="1" ht="31.15" customHeight="1" x14ac:dyDescent="0.25">
      <c r="A41" s="100"/>
      <c r="B41" s="84"/>
      <c r="C41" s="44" t="str">
        <f t="shared" si="2"/>
        <v>O</v>
      </c>
      <c r="D41" s="167" t="s">
        <v>64</v>
      </c>
      <c r="E41" s="167"/>
      <c r="F41" s="167"/>
      <c r="G41" s="107"/>
      <c r="H41" s="96">
        <f>H39+ROUND(H40*0.25,2)</f>
        <v>0</v>
      </c>
      <c r="I41" s="102"/>
      <c r="J41" s="65">
        <f>ROUND(H41/12,2)</f>
        <v>0</v>
      </c>
      <c r="K41" s="104">
        <f>ROUND(IF(AND(H39=0,H40=0),0,1-K40),4)</f>
        <v>0</v>
      </c>
      <c r="L41" s="63">
        <f>J41</f>
        <v>0</v>
      </c>
      <c r="M41" s="97" t="s">
        <v>19</v>
      </c>
      <c r="N41" s="105"/>
      <c r="O41" s="86"/>
      <c r="Q41" s="30" t="str">
        <f>IF(AND(R39,R41),ErrMsg_UncheckTheOther,"")</f>
        <v/>
      </c>
      <c r="R41" s="124" t="b">
        <v>0</v>
      </c>
      <c r="S41" s="124"/>
      <c r="T41" s="50" t="s">
        <v>51</v>
      </c>
    </row>
    <row r="42" spans="1:20" ht="11.25" customHeight="1" thickBot="1" x14ac:dyDescent="0.3">
      <c r="B42" s="84"/>
      <c r="C42" s="80"/>
      <c r="D42" s="80"/>
      <c r="E42" s="80"/>
      <c r="F42" s="80"/>
      <c r="G42" s="80"/>
      <c r="H42" s="80"/>
      <c r="I42" s="80"/>
      <c r="J42" s="21"/>
      <c r="K42" s="21"/>
      <c r="L42" s="80"/>
      <c r="M42" s="21"/>
      <c r="N42" s="80"/>
      <c r="O42" s="85"/>
      <c r="Q42" s="30"/>
    </row>
    <row r="43" spans="1:20" s="6" customFormat="1" ht="23.45" customHeight="1" thickBot="1" x14ac:dyDescent="0.3">
      <c r="B43" s="84"/>
      <c r="C43" s="109"/>
      <c r="D43" s="145" t="str">
        <f>"Qualifying Income from: "&amp;D35</f>
        <v xml:space="preserve">Qualifying Income from: </v>
      </c>
      <c r="E43" s="146"/>
      <c r="F43" s="146"/>
      <c r="G43" s="146"/>
      <c r="H43" s="146"/>
      <c r="I43" s="146"/>
      <c r="J43" s="110"/>
      <c r="K43" s="110">
        <f>IFERROR(SUMIF(C39:C41,"=X",L39:L41),0)</f>
        <v>0</v>
      </c>
      <c r="L43" s="69">
        <f>IF(COUNTBLANK(Q36:Q44)&lt;&gt;ROWS(Q36:Q44),"ERROR",K43)</f>
        <v>0</v>
      </c>
      <c r="M43" s="111"/>
      <c r="N43" s="63"/>
      <c r="O43" s="86"/>
      <c r="Q43" s="30"/>
      <c r="R43" s="124"/>
      <c r="S43" s="124"/>
    </row>
    <row r="44" spans="1:20" ht="15.75" thickBot="1" x14ac:dyDescent="0.3">
      <c r="B44" s="112"/>
      <c r="C44" s="113"/>
      <c r="D44" s="113"/>
      <c r="E44" s="113"/>
      <c r="F44" s="113"/>
      <c r="G44" s="113"/>
      <c r="H44" s="113"/>
      <c r="I44" s="113"/>
      <c r="J44" s="74"/>
      <c r="K44" s="74"/>
      <c r="L44" s="113"/>
      <c r="M44" s="74"/>
      <c r="N44" s="113"/>
      <c r="O44" s="114"/>
      <c r="Q44" s="30"/>
    </row>
    <row r="45" spans="1:20" ht="25.15" customHeight="1" thickBot="1" x14ac:dyDescent="0.3">
      <c r="B45" s="155" t="s">
        <v>37</v>
      </c>
      <c r="C45" s="156"/>
      <c r="D45" s="163"/>
      <c r="E45" s="164"/>
      <c r="F45" s="164"/>
      <c r="G45" s="165"/>
      <c r="H45" s="23" t="s">
        <v>39</v>
      </c>
      <c r="I45" s="163"/>
      <c r="J45" s="164"/>
      <c r="K45" s="164"/>
      <c r="L45" s="164"/>
      <c r="M45" s="164"/>
      <c r="N45" s="165"/>
      <c r="O45" s="24"/>
      <c r="Q45" s="6"/>
    </row>
    <row r="46" spans="1:20" s="6" customFormat="1" ht="19.899999999999999" customHeight="1" thickBot="1" x14ac:dyDescent="0.3">
      <c r="B46" s="25"/>
      <c r="C46" s="26" t="s">
        <v>80</v>
      </c>
      <c r="D46" s="27"/>
      <c r="E46" s="27"/>
      <c r="F46" s="27"/>
      <c r="G46" s="27"/>
      <c r="H46" s="27"/>
      <c r="I46" s="27"/>
      <c r="J46" s="28"/>
      <c r="K46" s="28"/>
      <c r="L46" s="27"/>
      <c r="M46" s="28"/>
      <c r="N46" s="27"/>
      <c r="O46" s="29"/>
      <c r="R46" s="124"/>
      <c r="S46" s="124"/>
    </row>
    <row r="47" spans="1:20" ht="11.25" customHeight="1" x14ac:dyDescent="0.25">
      <c r="B47" s="82"/>
      <c r="C47" s="77"/>
      <c r="D47" s="77"/>
      <c r="E47" s="77"/>
      <c r="F47" s="77"/>
      <c r="G47" s="77"/>
      <c r="H47" s="77"/>
      <c r="I47" s="77"/>
      <c r="J47" s="78" t="s">
        <v>19</v>
      </c>
      <c r="K47" s="78" t="s">
        <v>19</v>
      </c>
      <c r="L47" s="78"/>
      <c r="M47" s="78" t="s">
        <v>19</v>
      </c>
      <c r="N47" s="77"/>
      <c r="O47" s="83"/>
      <c r="Q47" s="30"/>
    </row>
    <row r="48" spans="1:20" ht="60" x14ac:dyDescent="0.25">
      <c r="B48" s="84"/>
      <c r="C48" s="37" t="s">
        <v>5</v>
      </c>
      <c r="D48" s="168"/>
      <c r="E48" s="168"/>
      <c r="F48" s="168"/>
      <c r="G48" s="168"/>
      <c r="H48" s="39" t="s">
        <v>23</v>
      </c>
      <c r="I48" s="98"/>
      <c r="J48" s="81" t="s">
        <v>19</v>
      </c>
      <c r="K48" s="81" t="s">
        <v>19</v>
      </c>
      <c r="L48" s="55" t="s">
        <v>22</v>
      </c>
      <c r="M48" s="97" t="s">
        <v>19</v>
      </c>
      <c r="N48" s="99"/>
      <c r="O48" s="85"/>
      <c r="Q48" s="30"/>
    </row>
    <row r="49" spans="1:20" s="6" customFormat="1" ht="37.15" customHeight="1" x14ac:dyDescent="0.25">
      <c r="A49" s="100"/>
      <c r="B49" s="84"/>
      <c r="C49" s="44" t="str">
        <f t="shared" ref="C49:C51" si="3">IF(R49,"X","O")</f>
        <v>O</v>
      </c>
      <c r="D49" s="167" t="s">
        <v>24</v>
      </c>
      <c r="E49" s="167"/>
      <c r="F49" s="167"/>
      <c r="G49" s="167"/>
      <c r="H49" s="138"/>
      <c r="I49" s="102" t="s">
        <v>30</v>
      </c>
      <c r="J49" s="65">
        <f>ROUND(H49/12,2)</f>
        <v>0</v>
      </c>
      <c r="K49" s="103"/>
      <c r="L49" s="63">
        <f>J49</f>
        <v>0</v>
      </c>
      <c r="M49" s="97" t="s">
        <v>19</v>
      </c>
      <c r="N49" s="64"/>
      <c r="O49" s="86"/>
      <c r="Q49" s="30" t="str">
        <f>IF(AND(R49,R51),ErrMsg_UncheckTheOther,"")</f>
        <v/>
      </c>
      <c r="R49" s="124" t="b">
        <v>0</v>
      </c>
      <c r="S49" s="124"/>
      <c r="T49" s="50" t="s">
        <v>51</v>
      </c>
    </row>
    <row r="50" spans="1:20" s="6" customFormat="1" ht="37.15" customHeight="1" x14ac:dyDescent="0.25">
      <c r="A50" s="100"/>
      <c r="B50" s="84"/>
      <c r="C50" s="44" t="str">
        <f t="shared" si="3"/>
        <v>O</v>
      </c>
      <c r="D50" s="167" t="s">
        <v>68</v>
      </c>
      <c r="E50" s="167"/>
      <c r="F50" s="167"/>
      <c r="G50" s="167"/>
      <c r="H50" s="96">
        <f>ROUND(H49*0.15,2)</f>
        <v>0</v>
      </c>
      <c r="I50" s="102" t="s">
        <v>69</v>
      </c>
      <c r="J50" s="65">
        <f>ROUND((H50*0.25)/12,2)</f>
        <v>0</v>
      </c>
      <c r="K50" s="104">
        <f>IFERROR(ROUND(H50/H49,4),0)</f>
        <v>0</v>
      </c>
      <c r="L50" s="63">
        <f>J50</f>
        <v>0</v>
      </c>
      <c r="M50" s="97" t="s">
        <v>19</v>
      </c>
      <c r="N50" s="64"/>
      <c r="O50" s="86"/>
      <c r="Q50" s="30"/>
      <c r="R50" s="124"/>
      <c r="S50" s="124"/>
      <c r="T50" s="50"/>
    </row>
    <row r="51" spans="1:20" s="6" customFormat="1" ht="31.15" customHeight="1" x14ac:dyDescent="0.25">
      <c r="A51" s="100"/>
      <c r="B51" s="84"/>
      <c r="C51" s="44" t="str">
        <f t="shared" si="3"/>
        <v>O</v>
      </c>
      <c r="D51" s="167" t="s">
        <v>64</v>
      </c>
      <c r="E51" s="167"/>
      <c r="F51" s="167"/>
      <c r="G51" s="107"/>
      <c r="H51" s="96">
        <f>H49+ROUND(H50*0.25,2)</f>
        <v>0</v>
      </c>
      <c r="I51" s="102"/>
      <c r="J51" s="65">
        <f>ROUND(H51/12,2)</f>
        <v>0</v>
      </c>
      <c r="K51" s="104">
        <f>ROUND(IF(AND(H49=0,H50=0),0,1-K50),4)</f>
        <v>0</v>
      </c>
      <c r="L51" s="63">
        <f>J51</f>
        <v>0</v>
      </c>
      <c r="M51" s="97" t="s">
        <v>19</v>
      </c>
      <c r="N51" s="105"/>
      <c r="O51" s="86"/>
      <c r="Q51" s="30" t="str">
        <f>IF(AND(R49,R51),ErrMsg_UncheckTheOther,"")</f>
        <v/>
      </c>
      <c r="R51" s="124" t="b">
        <v>0</v>
      </c>
      <c r="S51" s="124"/>
      <c r="T51" s="50" t="s">
        <v>51</v>
      </c>
    </row>
    <row r="52" spans="1:20" ht="11.25" customHeight="1" thickBot="1" x14ac:dyDescent="0.3">
      <c r="B52" s="84"/>
      <c r="C52" s="80"/>
      <c r="D52" s="80"/>
      <c r="E52" s="80"/>
      <c r="F52" s="80"/>
      <c r="G52" s="80"/>
      <c r="H52" s="80"/>
      <c r="I52" s="80"/>
      <c r="J52" s="21"/>
      <c r="K52" s="21"/>
      <c r="L52" s="80"/>
      <c r="M52" s="21"/>
      <c r="N52" s="80"/>
      <c r="O52" s="85"/>
      <c r="Q52" s="30"/>
    </row>
    <row r="53" spans="1:20" s="6" customFormat="1" ht="23.45" customHeight="1" thickBot="1" x14ac:dyDescent="0.3">
      <c r="B53" s="84"/>
      <c r="C53" s="109"/>
      <c r="D53" s="145" t="str">
        <f>"Qualifying Income from: "&amp;D45</f>
        <v xml:space="preserve">Qualifying Income from: </v>
      </c>
      <c r="E53" s="146"/>
      <c r="F53" s="146"/>
      <c r="G53" s="146"/>
      <c r="H53" s="146"/>
      <c r="I53" s="146"/>
      <c r="J53" s="110"/>
      <c r="K53" s="110">
        <f>IFERROR(SUMIF(C49:C51,"=X",L49:L51),0)</f>
        <v>0</v>
      </c>
      <c r="L53" s="69">
        <f>IF(COUNTBLANK(Q46:Q54)&lt;&gt;ROWS(Q46:Q54),"ERROR",K53)</f>
        <v>0</v>
      </c>
      <c r="M53" s="111"/>
      <c r="N53" s="63"/>
      <c r="O53" s="86"/>
      <c r="Q53" s="30"/>
      <c r="R53" s="124"/>
      <c r="S53" s="124"/>
    </row>
    <row r="54" spans="1:20" ht="15.75" thickBot="1" x14ac:dyDescent="0.3">
      <c r="B54" s="112"/>
      <c r="C54" s="113"/>
      <c r="D54" s="113"/>
      <c r="E54" s="113"/>
      <c r="F54" s="113"/>
      <c r="G54" s="113"/>
      <c r="H54" s="113"/>
      <c r="I54" s="113"/>
      <c r="J54" s="74"/>
      <c r="K54" s="74"/>
      <c r="L54" s="113"/>
      <c r="M54" s="74"/>
      <c r="N54" s="113"/>
      <c r="O54" s="114"/>
      <c r="Q54" s="30"/>
    </row>
    <row r="55" spans="1:20" x14ac:dyDescent="0.25"/>
    <row r="56" spans="1:20" x14ac:dyDescent="0.25"/>
    <row r="57" spans="1:20" x14ac:dyDescent="0.25"/>
    <row r="58" spans="1:20" x14ac:dyDescent="0.25"/>
    <row r="59" spans="1:20" x14ac:dyDescent="0.25"/>
    <row r="60" spans="1:20" x14ac:dyDescent="0.25"/>
    <row r="61" spans="1:20" x14ac:dyDescent="0.25"/>
    <row r="62" spans="1:20" x14ac:dyDescent="0.25"/>
    <row r="63" spans="1:20" x14ac:dyDescent="0.25"/>
    <row r="64" spans="1:20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</sheetData>
  <sheetProtection algorithmName="SHA-512" hashValue="14V4LZ3EQ7CEO2FYzuguFYvuVYd5rseolkMxC68PSNSXBZRzSQG5LK/3nysDKtiD08HHDAWuaDvLLWXCt2GtcQ==" saltValue="+oEbd4oNAGCkiQtEuqZRcw==" spinCount="100000" sheet="1" objects="1" scenarios="1"/>
  <mergeCells count="42">
    <mergeCell ref="B3:C3"/>
    <mergeCell ref="D3:G3"/>
    <mergeCell ref="I3:N3"/>
    <mergeCell ref="D6:G6"/>
    <mergeCell ref="D7:G7"/>
    <mergeCell ref="D8:G8"/>
    <mergeCell ref="D9:F9"/>
    <mergeCell ref="D12:I12"/>
    <mergeCell ref="D13:I13"/>
    <mergeCell ref="D14:I14"/>
    <mergeCell ref="D17:I17"/>
    <mergeCell ref="D22:G22"/>
    <mergeCell ref="D28:I28"/>
    <mergeCell ref="D23:G23"/>
    <mergeCell ref="D24:G24"/>
    <mergeCell ref="D25:F25"/>
    <mergeCell ref="D43:I43"/>
    <mergeCell ref="D38:G38"/>
    <mergeCell ref="D39:G39"/>
    <mergeCell ref="D40:G40"/>
    <mergeCell ref="D41:F41"/>
    <mergeCell ref="D51:F51"/>
    <mergeCell ref="D53:I53"/>
    <mergeCell ref="D48:G48"/>
    <mergeCell ref="D49:G49"/>
    <mergeCell ref="D50:G50"/>
    <mergeCell ref="D15:I15"/>
    <mergeCell ref="D10:I10"/>
    <mergeCell ref="D31:I31"/>
    <mergeCell ref="D26:I26"/>
    <mergeCell ref="B45:C45"/>
    <mergeCell ref="D45:G45"/>
    <mergeCell ref="I45:N45"/>
    <mergeCell ref="B19:C19"/>
    <mergeCell ref="D19:G19"/>
    <mergeCell ref="I19:N19"/>
    <mergeCell ref="B35:C35"/>
    <mergeCell ref="D35:G35"/>
    <mergeCell ref="I35:N35"/>
    <mergeCell ref="D29:I29"/>
    <mergeCell ref="D30:I30"/>
    <mergeCell ref="D33:I33"/>
  </mergeCells>
  <conditionalFormatting sqref="C15:I15">
    <cfRule type="expression" dxfId="9" priority="4">
      <formula>IF(#REF!=0,TRUE,FALSE)</formula>
    </cfRule>
  </conditionalFormatting>
  <conditionalFormatting sqref="C12:K12 N12 C13:N14">
    <cfRule type="expression" dxfId="8" priority="186">
      <formula>IF(#REF!=0,TRUE,FALSE)</formula>
    </cfRule>
  </conditionalFormatting>
  <conditionalFormatting sqref="C28:K28 N28 C29:N30 M31:N31">
    <cfRule type="expression" dxfId="7" priority="6">
      <formula>IF(#REF!=0,TRUE,FALSE)</formula>
    </cfRule>
  </conditionalFormatting>
  <conditionalFormatting sqref="C31:K31">
    <cfRule type="expression" dxfId="6" priority="2">
      <formula>IF(#REF!=0,TRUE,FALSE)</formula>
    </cfRule>
  </conditionalFormatting>
  <conditionalFormatting sqref="D10:I10">
    <cfRule type="expression" dxfId="5" priority="3">
      <formula>IF(#REF!=0,TRUE,FALSE)</formula>
    </cfRule>
  </conditionalFormatting>
  <conditionalFormatting sqref="D26:I26">
    <cfRule type="expression" dxfId="4" priority="1">
      <formula>IF(#REF!=0,TRUE,FALSE)</formula>
    </cfRule>
  </conditionalFormatting>
  <conditionalFormatting sqref="L17">
    <cfRule type="expression" dxfId="3" priority="7">
      <formula>L17="ERROR"</formula>
    </cfRule>
  </conditionalFormatting>
  <conditionalFormatting sqref="L33">
    <cfRule type="expression" dxfId="2" priority="5">
      <formula>L33="ERROR"</formula>
    </cfRule>
  </conditionalFormatting>
  <conditionalFormatting sqref="L43">
    <cfRule type="expression" dxfId="1" priority="10">
      <formula>L43="ERROR"</formula>
    </cfRule>
  </conditionalFormatting>
  <conditionalFormatting sqref="L53">
    <cfRule type="expression" dxfId="0" priority="9">
      <formula>L53="ERROR"</formula>
    </cfRule>
  </conditionalFormatting>
  <dataValidations count="2">
    <dataValidation type="custom" allowBlank="1" showInputMessage="1" showErrorMessage="1" errorTitle="Invalid Dollar Amount" error="Please enter a dollar amount in this cell to continue." sqref="H39:H40 H49:H50 H7:H8 L12:L14 H23:H24 L28:L30" xr:uid="{996DD84E-BC59-41DB-A1C5-FB1A316F2859}">
      <formula1>IF(ISNUMBER(H7),TRUE,FALSE)</formula1>
    </dataValidation>
    <dataValidation type="custom" operator="greaterThanOrEqual" allowBlank="1" showInputMessage="1" showErrorMessage="1" errorTitle="Invalid Percentage" error="You have attempted to enter a percentage less than 0% or greater than 100%.  Please re-enter." sqref="G41 G51 G11 G9 G25 G27" xr:uid="{EE09EB72-3ECB-48A0-89BD-7C6E8B38352F}">
      <formula1>IFERROR(IF(OR(G9&gt;1,G9&lt;0),FALSE,TRUE),FALSE)</formula1>
    </dataValidation>
  </dataValidations>
  <hyperlinks>
    <hyperlink ref="Q1" location="'Primary Employment'!A1" display="Go Back to Primary Employment" xr:uid="{A9138591-E517-4574-A5B8-D857C8BC7828}"/>
  </hyperlinks>
  <pageMargins left="0.7" right="0.7" top="0.6" bottom="0.6" header="0.3" footer="0.3"/>
  <pageSetup paperSize="5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3" r:id="rId4" name="Check Box 4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38</xdr:row>
                    <xdr:rowOff>57150</xdr:rowOff>
                  </from>
                  <to>
                    <xdr:col>2</xdr:col>
                    <xdr:colOff>590550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" name="Check Box 4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40</xdr:row>
                    <xdr:rowOff>66675</xdr:rowOff>
                  </from>
                  <to>
                    <xdr:col>2</xdr:col>
                    <xdr:colOff>590550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6" name="Check Box 51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48</xdr:row>
                    <xdr:rowOff>57150</xdr:rowOff>
                  </from>
                  <to>
                    <xdr:col>2</xdr:col>
                    <xdr:colOff>590550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7" name="Check Box 5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50</xdr:row>
                    <xdr:rowOff>66675</xdr:rowOff>
                  </from>
                  <to>
                    <xdr:col>2</xdr:col>
                    <xdr:colOff>590550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8" name="Check Box 53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6</xdr:row>
                    <xdr:rowOff>57150</xdr:rowOff>
                  </from>
                  <to>
                    <xdr:col>2</xdr:col>
                    <xdr:colOff>590550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9" name="Check Box 5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11</xdr:row>
                    <xdr:rowOff>47625</xdr:rowOff>
                  </from>
                  <to>
                    <xdr:col>2</xdr:col>
                    <xdr:colOff>590550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0" name="Check Box 5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22</xdr:row>
                    <xdr:rowOff>57150</xdr:rowOff>
                  </from>
                  <to>
                    <xdr:col>2</xdr:col>
                    <xdr:colOff>590550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11" name="Check Box 62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27</xdr:row>
                    <xdr:rowOff>47625</xdr:rowOff>
                  </from>
                  <to>
                    <xdr:col>2</xdr:col>
                    <xdr:colOff>590550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12" name="Check Box 65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9</xdr:row>
                    <xdr:rowOff>57150</xdr:rowOff>
                  </from>
                  <to>
                    <xdr:col>2</xdr:col>
                    <xdr:colOff>590550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13" name="Check Box 66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14</xdr:row>
                    <xdr:rowOff>38100</xdr:rowOff>
                  </from>
                  <to>
                    <xdr:col>2</xdr:col>
                    <xdr:colOff>590550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4" name="Check Box 108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30</xdr:row>
                    <xdr:rowOff>38100</xdr:rowOff>
                  </from>
                  <to>
                    <xdr:col>2</xdr:col>
                    <xdr:colOff>590550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5" name="Check Box 109">
              <controlPr defaultSize="0" autoFill="0" autoLine="0" autoPict="0" altText="Annualized">
                <anchor moveWithCells="1">
                  <from>
                    <xdr:col>2</xdr:col>
                    <xdr:colOff>361950</xdr:colOff>
                    <xdr:row>25</xdr:row>
                    <xdr:rowOff>57150</xdr:rowOff>
                  </from>
                  <to>
                    <xdr:col>2</xdr:col>
                    <xdr:colOff>590550</xdr:colOff>
                    <xdr:row>25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87CF-00D1-4500-81E4-D75191831935}">
  <sheetPr codeName="shSupport"/>
  <dimension ref="A1:F13"/>
  <sheetViews>
    <sheetView workbookViewId="0"/>
  </sheetViews>
  <sheetFormatPr defaultRowHeight="15" x14ac:dyDescent="0.25"/>
  <cols>
    <col min="1" max="1" width="17.7109375" bestFit="1" customWidth="1"/>
    <col min="2" max="2" width="20.85546875" customWidth="1"/>
    <col min="6" max="6" width="57.5703125" bestFit="1" customWidth="1"/>
  </cols>
  <sheetData>
    <row r="1" spans="1:6" x14ac:dyDescent="0.25">
      <c r="A1" s="1" t="s">
        <v>40</v>
      </c>
      <c r="B1" s="1" t="s">
        <v>41</v>
      </c>
      <c r="F1" s="1" t="s">
        <v>53</v>
      </c>
    </row>
    <row r="2" spans="1:6" x14ac:dyDescent="0.25">
      <c r="A2" t="s">
        <v>17</v>
      </c>
      <c r="B2" t="s">
        <v>42</v>
      </c>
      <c r="F2" t="s">
        <v>54</v>
      </c>
    </row>
    <row r="3" spans="1:6" x14ac:dyDescent="0.25">
      <c r="A3" t="s">
        <v>43</v>
      </c>
      <c r="B3">
        <v>52</v>
      </c>
      <c r="F3" t="s">
        <v>55</v>
      </c>
    </row>
    <row r="4" spans="1:6" x14ac:dyDescent="0.25">
      <c r="A4" t="s">
        <v>44</v>
      </c>
      <c r="B4">
        <v>26</v>
      </c>
      <c r="F4" t="s">
        <v>56</v>
      </c>
    </row>
    <row r="5" spans="1:6" x14ac:dyDescent="0.25">
      <c r="A5" t="s">
        <v>45</v>
      </c>
      <c r="B5">
        <v>24</v>
      </c>
      <c r="F5" t="s">
        <v>72</v>
      </c>
    </row>
    <row r="6" spans="1:6" x14ac:dyDescent="0.25">
      <c r="A6" t="s">
        <v>46</v>
      </c>
      <c r="B6">
        <v>12</v>
      </c>
      <c r="F6" t="s">
        <v>73</v>
      </c>
    </row>
    <row r="7" spans="1:6" x14ac:dyDescent="0.25">
      <c r="A7" t="s">
        <v>47</v>
      </c>
      <c r="B7">
        <v>4</v>
      </c>
      <c r="F7" t="s">
        <v>57</v>
      </c>
    </row>
    <row r="8" spans="1:6" x14ac:dyDescent="0.25">
      <c r="A8" t="s">
        <v>48</v>
      </c>
      <c r="B8">
        <v>2</v>
      </c>
      <c r="F8" t="s">
        <v>58</v>
      </c>
    </row>
    <row r="9" spans="1:6" x14ac:dyDescent="0.25">
      <c r="A9" t="s">
        <v>49</v>
      </c>
      <c r="B9">
        <v>1</v>
      </c>
      <c r="F9" t="s">
        <v>65</v>
      </c>
    </row>
    <row r="10" spans="1:6" x14ac:dyDescent="0.25">
      <c r="A10" t="s">
        <v>50</v>
      </c>
      <c r="B10">
        <v>0</v>
      </c>
      <c r="F10" t="s">
        <v>66</v>
      </c>
    </row>
    <row r="11" spans="1:6" x14ac:dyDescent="0.25">
      <c r="F11" t="s">
        <v>70</v>
      </c>
    </row>
    <row r="12" spans="1:6" x14ac:dyDescent="0.25">
      <c r="F12" t="s">
        <v>71</v>
      </c>
    </row>
    <row r="13" spans="1:6" x14ac:dyDescent="0.25">
      <c r="F13" t="s">
        <v>79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B53BC4EB2DB946BFDCDD80E148D94F" ma:contentTypeVersion="20" ma:contentTypeDescription="Create a new document." ma:contentTypeScope="" ma:versionID="9cd23620e3a94fa6b967da0900a2a594">
  <xsd:schema xmlns:xsd="http://www.w3.org/2001/XMLSchema" xmlns:xs="http://www.w3.org/2001/XMLSchema" xmlns:p="http://schemas.microsoft.com/office/2006/metadata/properties" xmlns:ns2="8a4fc443-bf6b-4376-89a5-699cfad7204b" xmlns:ns3="98b98212-7c85-43e0-9703-3116a7590d93" targetNamespace="http://schemas.microsoft.com/office/2006/metadata/properties" ma:root="true" ma:fieldsID="50ddaf55cd9c4b7e7e2b1d1e54f80eae" ns2:_="" ns3:_="">
    <xsd:import namespace="8a4fc443-bf6b-4376-89a5-699cfad7204b"/>
    <xsd:import namespace="98b98212-7c85-43e0-9703-3116a7590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Linktoarticle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fc443-bf6b-4376-89a5-699cfad72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cd8419-fb7c-44d3-9a0a-2e223a9be6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inktoarticle" ma:index="24" nillable="true" ma:displayName="Link to article" ma:description="https://www.marketingprofs.com/articles/2023/48763/how-to-overcome-poor-business-communication?adref=shareaccess&amp;cntexp=EF6B9B6BB511B6CB5F8078E7F28C5CE719FC44B31B792E2E28A8F55019652832" ma:format="Hyperlink" ma:internalName="Linktoartic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otes" ma:index="25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98212-7c85-43e0-9703-3116a7590d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d5897d9-700c-432a-8444-59f1396d92b6}" ma:internalName="TaxCatchAll" ma:showField="CatchAllData" ma:web="98b98212-7c85-43e0-9703-3116a7590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4fc443-bf6b-4376-89a5-699cfad7204b">
      <Terms xmlns="http://schemas.microsoft.com/office/infopath/2007/PartnerControls"/>
    </lcf76f155ced4ddcb4097134ff3c332f>
    <TaxCatchAll xmlns="98b98212-7c85-43e0-9703-3116a7590d93" xsi:nil="true"/>
    <Notes xmlns="8a4fc443-bf6b-4376-89a5-699cfad7204b" xsi:nil="true"/>
    <Linktoarticle xmlns="8a4fc443-bf6b-4376-89a5-699cfad7204b">
      <Url xsi:nil="true"/>
      <Description xsi:nil="true"/>
    </Linktoarticl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A84936-B498-475B-8F70-3131BA342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fc443-bf6b-4376-89a5-699cfad7204b"/>
    <ds:schemaRef ds:uri="98b98212-7c85-43e0-9703-3116a7590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072BF6-4C77-46B3-BD97-C02D6D44E925}">
  <ds:schemaRefs>
    <ds:schemaRef ds:uri="http://schemas.microsoft.com/office/2006/metadata/properties"/>
    <ds:schemaRef ds:uri="http://schemas.microsoft.com/office/infopath/2007/PartnerControls"/>
    <ds:schemaRef ds:uri="8a4fc443-bf6b-4376-89a5-699cfad7204b"/>
    <ds:schemaRef ds:uri="98b98212-7c85-43e0-9703-3116a7590d93"/>
  </ds:schemaRefs>
</ds:datastoreItem>
</file>

<file path=customXml/itemProps3.xml><?xml version="1.0" encoding="utf-8"?>
<ds:datastoreItem xmlns:ds="http://schemas.openxmlformats.org/officeDocument/2006/customXml" ds:itemID="{A93D43E9-8FD4-4296-9262-4B8F59C28D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Primary Employment</vt:lpstr>
      <vt:lpstr>Additional Employment</vt:lpstr>
      <vt:lpstr>Non-taxable Income</vt:lpstr>
      <vt:lpstr>Support</vt:lpstr>
      <vt:lpstr>ErrMsg_CheckAorY</vt:lpstr>
      <vt:lpstr>ErrMsg_ChooseOnlyOne</vt:lpstr>
      <vt:lpstr>ErrMsg_CompleteAmountAndPct</vt:lpstr>
      <vt:lpstr>ErrMsg_CompleteAmounts</vt:lpstr>
      <vt:lpstr>ErrMsg_CompleteDate</vt:lpstr>
      <vt:lpstr>ErrMsg_CompleteDateAndEarnings</vt:lpstr>
      <vt:lpstr>ErrMsg_CompleteEarnings</vt:lpstr>
      <vt:lpstr>ErrMsg_CompletePct</vt:lpstr>
      <vt:lpstr>ErrMsg_UnCheckAandY</vt:lpstr>
      <vt:lpstr>ErrMsg_UncheckAllOther</vt:lpstr>
      <vt:lpstr>ErrMsg_UncheckTheOther</vt:lpstr>
      <vt:lpstr>ErrMsg_UncheckThreeBelow</vt:lpstr>
      <vt:lpstr>'Non-taxable Income'!LookupPayFrequency</vt:lpstr>
      <vt:lpstr>LookupPayFrequency</vt:lpstr>
      <vt:lpstr>'Additional Employment'!Print_Area</vt:lpstr>
      <vt:lpstr>'Non-taxable Income'!Print_Area</vt:lpstr>
      <vt:lpstr>'Primary Employment'!Print_Area</vt:lpstr>
      <vt:lpstr>'Additional Employment'!Print_Titles</vt:lpstr>
      <vt:lpstr>'Non-taxable Income'!VLKP_PAY_FREQ</vt:lpstr>
      <vt:lpstr>VLKP_PAY_FREQ</vt:lpstr>
    </vt:vector>
  </TitlesOfParts>
  <Company>MGIC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Guaranty Insurance Corporation (MGIC)</dc:creator>
  <cp:lastModifiedBy>Jeff Vore</cp:lastModifiedBy>
  <cp:lastPrinted>2023-12-13T20:47:41Z</cp:lastPrinted>
  <dcterms:created xsi:type="dcterms:W3CDTF">2020-04-14T14:53:38Z</dcterms:created>
  <dcterms:modified xsi:type="dcterms:W3CDTF">2025-05-27T22:16:47Z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0x010100AAB53BC4EB2DB946BFDCDD80E148D94F</vt:lpwstr>
  </property>
</Properties>
</file>